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8.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9.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10.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11.xml" ContentType="application/vnd.openxmlformats-officedocument.themeOverride+xml"/>
  <Override PartName="/xl/charts/chartEx1.xml" ContentType="application/vnd.ms-office.chartex+xml"/>
  <Override PartName="/xl/charts/style12.xml" ContentType="application/vnd.ms-office.chartstyle+xml"/>
  <Override PartName="/xl/charts/colors12.xml" ContentType="application/vnd.ms-office.chartcolorstyle+xml"/>
  <Override PartName="/xl/theme/themeOverride12.xml" ContentType="application/vnd.openxmlformats-officedocument.themeOverride+xml"/>
  <Override PartName="/xl/charts/chartEx2.xml" ContentType="application/vnd.ms-office.chartex+xml"/>
  <Override PartName="/xl/charts/style13.xml" ContentType="application/vnd.ms-office.chartstyle+xml"/>
  <Override PartName="/xl/charts/colors13.xml" ContentType="application/vnd.ms-office.chartcolorstyle+xml"/>
  <Override PartName="/xl/theme/themeOverride13.xml" ContentType="application/vnd.openxmlformats-officedocument.themeOverride+xml"/>
  <Override PartName="/xl/charts/chartEx3.xml" ContentType="application/vnd.ms-office.chartex+xml"/>
  <Override PartName="/xl/charts/style14.xml" ContentType="application/vnd.ms-office.chartstyle+xml"/>
  <Override PartName="/xl/charts/colors14.xml" ContentType="application/vnd.ms-office.chartcolorstyle+xml"/>
  <Override PartName="/xl/theme/themeOverride14.xml" ContentType="application/vnd.openxmlformats-officedocument.themeOverride+xml"/>
  <Override PartName="/xl/charts/chart12.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15.xml" ContentType="application/vnd.openxmlformats-officedocument.themeOverride+xml"/>
  <Override PartName="/xl/charts/chart13.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16.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updateLinks="never" defaultThemeVersion="166925"/>
  <mc:AlternateContent xmlns:mc="http://schemas.openxmlformats.org/markup-compatibility/2006">
    <mc:Choice Requires="x15">
      <x15ac:absPath xmlns:x15ac="http://schemas.microsoft.com/office/spreadsheetml/2010/11/ac" url="https://hscic365-my.sharepoint.com/personal/road1_hscic_gov_uk/Documents/"/>
    </mc:Choice>
  </mc:AlternateContent>
  <xr:revisionPtr revIDLastSave="45" documentId="8_{AE5310DE-7959-49DF-8A88-D4171762A57D}" xr6:coauthVersionLast="47" xr6:coauthVersionMax="47" xr10:uidLastSave="{437AEB1E-83C1-41D9-9C4D-1F882939E1EE}"/>
  <bookViews>
    <workbookView xWindow="2950" yWindow="1090" windowWidth="18830" windowHeight="10540" tabRatio="921" xr2:uid="{BAC33BA2-9F74-4413-AE1E-683BC3222C75}"/>
  </bookViews>
  <sheets>
    <sheet name="Title sheet" sheetId="20" r:id="rId1"/>
    <sheet name="Version Control" sheetId="22" r:id="rId2"/>
    <sheet name="Table 1a" sheetId="26" r:id="rId3"/>
    <sheet name="Table 1b" sheetId="21" r:id="rId4"/>
    <sheet name="Table 2a" sheetId="27" r:id="rId5"/>
    <sheet name="Table 2b" sheetId="28" r:id="rId6"/>
    <sheet name="Table 3a" sheetId="29" r:id="rId7"/>
    <sheet name="Table 3b" sheetId="14" r:id="rId8"/>
    <sheet name="Table 3c" sheetId="16" r:id="rId9"/>
    <sheet name="Table 3d" sheetId="18" r:id="rId10"/>
    <sheet name="Table 3e" sheetId="25" r:id="rId11"/>
    <sheet name="Table 4a" sheetId="32" r:id="rId12"/>
    <sheet name="Table 4b" sheetId="31" r:id="rId13"/>
    <sheet name="Table 5a" sheetId="30" r:id="rId14"/>
    <sheet name="Table 5b" sheetId="15" r:id="rId15"/>
    <sheet name="Table 5c" sheetId="17" r:id="rId16"/>
    <sheet name="Table 5d" sheetId="19" r:id="rId17"/>
    <sheet name="Table 5e" sheetId="24" r:id="rId18"/>
    <sheet name="Table 6a" sheetId="33" r:id="rId19"/>
    <sheet name="Table 6b" sheetId="35" r:id="rId20"/>
    <sheet name="Table 7" sheetId="9" r:id="rId21"/>
    <sheet name="Table 8" sheetId="36" r:id="rId22"/>
    <sheet name="Table 9" sheetId="10" r:id="rId23"/>
    <sheet name="Charts" sheetId="34" r:id="rId24"/>
  </sheets>
  <externalReferences>
    <externalReference r:id="rId25"/>
    <externalReference r:id="rId26"/>
  </externalReferences>
  <definedNames>
    <definedName name="_Toc217116100" localSheetId="0">'Title sheet'!#REF!</definedName>
    <definedName name="_Toc328044298" localSheetId="0">'Title sheet'!#REF!</definedName>
    <definedName name="_xlchart.v1.0" hidden="1">'Table 7'!$E$28:$G$28</definedName>
    <definedName name="_xlchart.v1.1" hidden="1">'Table 7'!$E$3:$G$3</definedName>
    <definedName name="_xlchart.v1.2" hidden="1">'Table 7'!$E$4:$G$4</definedName>
    <definedName name="_xlchart.v1.3" hidden="1">'Table 7'!$H$28:$J$28</definedName>
    <definedName name="_xlchart.v1.4" hidden="1">'Table 7'!$H$3:$J$3</definedName>
    <definedName name="_xlchart.v1.5" hidden="1">'Table 7'!$H$4:$J$4</definedName>
    <definedName name="_xlchart.v1.6" hidden="1">'Table 7'!$B$28:$D$28</definedName>
    <definedName name="_xlchart.v1.7" hidden="1">'Table 7'!$B$3:$D$3</definedName>
    <definedName name="_xlchart.v1.8" hidden="1">'Table 7'!$B$4:$D$4</definedName>
    <definedName name="Breakdown">[1]Values!$A$2:$A$5</definedName>
    <definedName name="gen_3">#REF!</definedName>
    <definedName name="gen_4">#REF!</definedName>
    <definedName name="gend_4">#REF!</definedName>
    <definedName name="List">'[2]Footnote data'!$B$10:$B$143</definedName>
    <definedName name="_xlnm.Print_Area" localSheetId="0">'Title sheet'!$A$1:$B$60</definedName>
    <definedName name="_xlnm.Print_Area" localSheetId="1">'Version Control'!$A$1:$C$15</definedName>
    <definedName name="ReportMonth.">[1]Sheet3!#REF!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8" i="36" l="1"/>
  <c r="E7" i="36"/>
  <c r="G7" i="36"/>
  <c r="F8" i="36"/>
  <c r="F7" i="36"/>
  <c r="E8" i="36"/>
  <c r="C8" i="36"/>
  <c r="C7" i="36"/>
  <c r="D118" i="34"/>
  <c r="C118" i="34"/>
  <c r="B118" i="34"/>
  <c r="D117" i="34"/>
  <c r="C117" i="34"/>
  <c r="B117" i="34"/>
  <c r="D120" i="34"/>
  <c r="D119" i="34"/>
  <c r="D116" i="34"/>
  <c r="D115" i="34"/>
  <c r="D114" i="34"/>
  <c r="D113" i="34"/>
  <c r="C120" i="34"/>
  <c r="C119" i="34"/>
  <c r="C116" i="34"/>
  <c r="C115" i="34"/>
  <c r="C114" i="34"/>
  <c r="C113" i="34"/>
  <c r="B120" i="34"/>
  <c r="B119" i="34"/>
  <c r="B116" i="34"/>
  <c r="B115" i="34"/>
  <c r="B114" i="34"/>
  <c r="B113" i="34"/>
  <c r="A120" i="34"/>
  <c r="A119" i="34"/>
  <c r="A118" i="34"/>
  <c r="A117" i="34"/>
  <c r="A116" i="34"/>
  <c r="A115" i="34"/>
  <c r="A114" i="34"/>
  <c r="A113" i="34"/>
  <c r="J25" i="33"/>
  <c r="J24" i="33"/>
  <c r="J23" i="33"/>
  <c r="J22" i="33"/>
  <c r="J21" i="33"/>
  <c r="J20" i="33"/>
  <c r="J19" i="33"/>
  <c r="J18" i="33"/>
  <c r="J17" i="33"/>
  <c r="J16" i="33"/>
  <c r="J15" i="33"/>
  <c r="J14" i="33"/>
  <c r="J13" i="33"/>
  <c r="J12" i="33"/>
  <c r="J11" i="33"/>
  <c r="J10" i="33"/>
  <c r="J9" i="33"/>
  <c r="J8" i="33"/>
  <c r="J7" i="33"/>
  <c r="J6" i="33"/>
  <c r="H25" i="33"/>
  <c r="H24" i="33"/>
  <c r="H23" i="33"/>
  <c r="H22" i="33"/>
  <c r="H21" i="33"/>
  <c r="H20" i="33"/>
  <c r="H19" i="33"/>
  <c r="H18" i="33"/>
  <c r="H17" i="33"/>
  <c r="H16" i="33"/>
  <c r="H15" i="33"/>
  <c r="H14" i="33"/>
  <c r="H13" i="33"/>
  <c r="H12" i="33"/>
  <c r="H11" i="33"/>
  <c r="H10" i="33"/>
  <c r="H9" i="33"/>
  <c r="H8" i="33"/>
  <c r="H7" i="33"/>
  <c r="H6" i="33"/>
  <c r="F25" i="33"/>
  <c r="F24" i="33"/>
  <c r="F23" i="33"/>
  <c r="F22" i="33"/>
  <c r="F21" i="33"/>
  <c r="F20" i="33"/>
  <c r="F19" i="33"/>
  <c r="F18" i="33"/>
  <c r="F17" i="33"/>
  <c r="F16" i="33"/>
  <c r="F15" i="33"/>
  <c r="F14" i="33"/>
  <c r="F13" i="33"/>
  <c r="F12" i="33"/>
  <c r="F11" i="33"/>
  <c r="F10" i="33"/>
  <c r="F9" i="33"/>
  <c r="F8" i="33"/>
  <c r="F7" i="33"/>
  <c r="F6" i="33"/>
  <c r="D23" i="33"/>
  <c r="D24" i="33"/>
  <c r="D25" i="33"/>
  <c r="D22" i="33"/>
  <c r="D19" i="33"/>
  <c r="D20" i="33"/>
  <c r="D21" i="33"/>
  <c r="D18" i="33"/>
  <c r="D16" i="33"/>
  <c r="D17" i="33"/>
  <c r="D15" i="33"/>
  <c r="D13" i="33"/>
  <c r="D14" i="33"/>
  <c r="D12" i="33"/>
  <c r="D11" i="33"/>
  <c r="D10" i="33"/>
  <c r="D9" i="33"/>
  <c r="D8" i="33"/>
  <c r="D7" i="33"/>
  <c r="D6" i="33"/>
  <c r="H11" i="35"/>
  <c r="H10" i="35"/>
  <c r="F10" i="35"/>
  <c r="F11" i="35" s="1"/>
  <c r="D10" i="35"/>
  <c r="D11" i="35" s="1"/>
  <c r="B10" i="35"/>
  <c r="B11" i="35" s="1"/>
  <c r="I9" i="35"/>
  <c r="G9" i="35"/>
  <c r="E9" i="35"/>
  <c r="C9" i="35"/>
  <c r="I8" i="35"/>
  <c r="G8" i="35"/>
  <c r="E8" i="35"/>
  <c r="C8" i="35"/>
  <c r="I7" i="35"/>
  <c r="G7" i="35"/>
  <c r="E7" i="35"/>
  <c r="C7" i="35"/>
  <c r="I6" i="35"/>
  <c r="G6" i="35"/>
  <c r="E6" i="35"/>
  <c r="C6" i="35"/>
  <c r="I5" i="35"/>
  <c r="G5" i="35"/>
  <c r="E5" i="35"/>
  <c r="C5" i="35"/>
  <c r="I27" i="33"/>
  <c r="I26" i="33"/>
  <c r="G26" i="33"/>
  <c r="G27" i="33" s="1"/>
  <c r="E26" i="33"/>
  <c r="E27" i="33" s="1"/>
  <c r="C26" i="33"/>
  <c r="C27" i="33" s="1"/>
  <c r="E11" i="21"/>
  <c r="D11" i="21"/>
  <c r="C11" i="21"/>
  <c r="B11" i="21"/>
  <c r="C7" i="21"/>
  <c r="D7" i="21"/>
  <c r="E7" i="21"/>
  <c r="B7" i="21"/>
  <c r="C4" i="18"/>
  <c r="E4" i="18"/>
  <c r="C5" i="18"/>
  <c r="E5" i="18"/>
  <c r="C6" i="18"/>
  <c r="E6" i="18"/>
  <c r="C7" i="18"/>
  <c r="E7" i="18"/>
  <c r="C8" i="18"/>
  <c r="E8" i="18"/>
  <c r="C9" i="18"/>
  <c r="E9" i="18"/>
  <c r="C10" i="18"/>
  <c r="E10" i="18"/>
  <c r="C11" i="18"/>
  <c r="E11" i="18"/>
  <c r="C12" i="18"/>
  <c r="E12" i="18"/>
  <c r="C13" i="18"/>
  <c r="E13" i="18"/>
  <c r="C14" i="18"/>
  <c r="E14" i="18"/>
  <c r="C15" i="18"/>
  <c r="E15" i="18"/>
  <c r="C16" i="18"/>
  <c r="E16" i="18"/>
  <c r="C17" i="18"/>
  <c r="E17" i="18"/>
  <c r="C18" i="18"/>
  <c r="E18" i="18"/>
  <c r="C19" i="18"/>
  <c r="E19" i="18"/>
  <c r="C20" i="18"/>
  <c r="E20" i="18"/>
  <c r="C21" i="18"/>
  <c r="E21" i="18"/>
  <c r="C22" i="18"/>
  <c r="E22" i="18"/>
  <c r="C23" i="18"/>
  <c r="E23" i="18"/>
  <c r="C24" i="18"/>
  <c r="E24" i="18"/>
  <c r="C25" i="18"/>
  <c r="E25" i="18"/>
  <c r="C26" i="18"/>
  <c r="E26" i="18"/>
  <c r="C27" i="18"/>
  <c r="E27" i="18"/>
  <c r="C28" i="18"/>
  <c r="E28" i="18"/>
  <c r="C29" i="18"/>
  <c r="E29" i="18"/>
  <c r="C30" i="18"/>
  <c r="E30" i="18"/>
  <c r="C31" i="18"/>
  <c r="E31" i="18"/>
  <c r="C32" i="18"/>
  <c r="E32" i="18"/>
  <c r="C33" i="18"/>
  <c r="E33" i="18"/>
  <c r="C34" i="18"/>
  <c r="E34" i="18"/>
  <c r="C35" i="18"/>
  <c r="E35" i="18"/>
  <c r="C36" i="18"/>
  <c r="E36" i="18"/>
  <c r="C37" i="18"/>
  <c r="E37" i="18"/>
  <c r="C38" i="18"/>
  <c r="E38" i="18"/>
  <c r="C39" i="18"/>
  <c r="E39" i="18"/>
  <c r="C40" i="18"/>
  <c r="E40" i="18"/>
  <c r="C41" i="18"/>
  <c r="E41" i="18"/>
  <c r="C42" i="18"/>
  <c r="E42" i="18"/>
  <c r="C43" i="18"/>
  <c r="E43" i="18"/>
  <c r="C44" i="18"/>
  <c r="E44" i="18"/>
  <c r="C45" i="18"/>
  <c r="E45" i="18"/>
  <c r="C46" i="18"/>
  <c r="E46" i="18"/>
  <c r="C47" i="18"/>
  <c r="E47" i="18"/>
  <c r="C48" i="18"/>
  <c r="E48" i="18"/>
  <c r="C49" i="18"/>
  <c r="E49" i="18"/>
  <c r="C50" i="18"/>
  <c r="E50" i="18"/>
  <c r="C51" i="18"/>
  <c r="E51" i="18"/>
  <c r="C52" i="18"/>
  <c r="E52" i="18"/>
  <c r="C53" i="18"/>
  <c r="E53" i="18"/>
  <c r="C54" i="18"/>
  <c r="E54" i="18"/>
  <c r="C55" i="18"/>
  <c r="E55" i="18"/>
  <c r="C56" i="18"/>
  <c r="E56" i="18"/>
  <c r="C57" i="18"/>
  <c r="E57" i="18"/>
  <c r="C58" i="18"/>
  <c r="E58" i="18"/>
  <c r="C59" i="18"/>
  <c r="E59" i="18"/>
  <c r="C60" i="18"/>
  <c r="E60" i="18"/>
  <c r="C61" i="18"/>
  <c r="E61" i="18"/>
  <c r="C62" i="18"/>
  <c r="E62" i="18"/>
  <c r="C63" i="18"/>
  <c r="E63" i="18"/>
  <c r="C64" i="18"/>
  <c r="E64" i="18"/>
  <c r="C65" i="18"/>
  <c r="E65" i="18"/>
  <c r="C66" i="18"/>
  <c r="E66" i="18"/>
  <c r="C67" i="18"/>
  <c r="E67" i="18"/>
  <c r="C68" i="18"/>
  <c r="E68" i="18"/>
  <c r="C69" i="18"/>
  <c r="E69" i="18"/>
  <c r="C70" i="18"/>
  <c r="E70" i="18"/>
  <c r="C71" i="18"/>
  <c r="E71" i="18"/>
  <c r="C72" i="18"/>
  <c r="E72" i="18"/>
  <c r="C73" i="18"/>
  <c r="E73" i="18"/>
  <c r="C74" i="18"/>
  <c r="E74" i="18"/>
  <c r="C75" i="18"/>
  <c r="E75" i="18"/>
  <c r="C76" i="18"/>
  <c r="E76" i="18"/>
  <c r="C77" i="18"/>
  <c r="E77" i="18"/>
  <c r="C78" i="18"/>
  <c r="E78" i="18"/>
  <c r="C79" i="18"/>
  <c r="E79" i="18"/>
  <c r="C28" i="9"/>
  <c r="D28" i="9"/>
  <c r="E28" i="9"/>
  <c r="F28" i="9"/>
  <c r="G28" i="9"/>
  <c r="H28" i="9"/>
  <c r="I28" i="9"/>
  <c r="J28" i="9"/>
  <c r="B28" i="9"/>
  <c r="M6" i="26"/>
  <c r="M7" i="26"/>
  <c r="M8" i="26"/>
  <c r="M9" i="26"/>
  <c r="M10" i="26"/>
  <c r="M11" i="26"/>
  <c r="M12" i="26"/>
  <c r="M13" i="26"/>
  <c r="M14" i="26"/>
  <c r="M15" i="26"/>
  <c r="M16" i="26"/>
  <c r="M17" i="26"/>
  <c r="M18" i="26"/>
  <c r="M19" i="26"/>
  <c r="M20" i="26"/>
  <c r="M21" i="26"/>
  <c r="M22" i="26"/>
  <c r="M23" i="26"/>
  <c r="M24" i="26"/>
  <c r="M25" i="26"/>
  <c r="M26" i="26"/>
  <c r="M27" i="26"/>
  <c r="M5" i="26"/>
  <c r="J16" i="26"/>
  <c r="J17" i="26"/>
  <c r="J18" i="26"/>
  <c r="J19" i="26"/>
  <c r="J20" i="26"/>
  <c r="J21" i="26"/>
  <c r="J22" i="26"/>
  <c r="J23" i="26"/>
  <c r="J24" i="26"/>
  <c r="J25" i="26"/>
  <c r="J26" i="26"/>
  <c r="J27" i="26"/>
  <c r="J15" i="26"/>
  <c r="G12" i="26"/>
  <c r="G13" i="26"/>
  <c r="G14" i="26"/>
  <c r="G15" i="26"/>
  <c r="G16" i="26"/>
  <c r="G17" i="26"/>
  <c r="G18" i="26"/>
  <c r="G19" i="26"/>
  <c r="G20" i="26"/>
  <c r="G21" i="26"/>
  <c r="G22" i="26"/>
  <c r="G23" i="26"/>
  <c r="G24" i="26"/>
  <c r="G25" i="26"/>
  <c r="G26" i="26"/>
  <c r="G27" i="26"/>
  <c r="G11" i="26"/>
  <c r="D6" i="26"/>
  <c r="D7" i="26"/>
  <c r="D8" i="26"/>
  <c r="D9" i="26"/>
  <c r="D10" i="26"/>
  <c r="D11" i="26"/>
  <c r="D12" i="26"/>
  <c r="D13" i="26"/>
  <c r="D14" i="26"/>
  <c r="D15" i="26"/>
  <c r="D16" i="26"/>
  <c r="D17" i="26"/>
  <c r="D18" i="26"/>
  <c r="D19" i="26"/>
  <c r="D20" i="26"/>
  <c r="D21" i="26"/>
  <c r="D22" i="26"/>
  <c r="D23" i="26"/>
  <c r="D24" i="26"/>
  <c r="D25" i="26"/>
  <c r="D26" i="26"/>
  <c r="D27" i="26"/>
  <c r="D5" i="26"/>
  <c r="R80" i="30"/>
  <c r="P80" i="30"/>
  <c r="N80" i="30"/>
  <c r="L80" i="30"/>
  <c r="J80" i="30"/>
  <c r="H80" i="30"/>
  <c r="F80" i="30"/>
  <c r="D80" i="30"/>
  <c r="R79" i="30"/>
  <c r="P79" i="30"/>
  <c r="N79" i="30"/>
  <c r="L79" i="30"/>
  <c r="J79" i="30"/>
  <c r="H79" i="30"/>
  <c r="F79" i="30"/>
  <c r="D79" i="30"/>
  <c r="R78" i="30"/>
  <c r="P78" i="30"/>
  <c r="N78" i="30"/>
  <c r="L78" i="30"/>
  <c r="J78" i="30"/>
  <c r="H78" i="30"/>
  <c r="F78" i="30"/>
  <c r="D78" i="30"/>
  <c r="R77" i="30"/>
  <c r="P77" i="30"/>
  <c r="N77" i="30"/>
  <c r="L77" i="30"/>
  <c r="J77" i="30"/>
  <c r="H77" i="30"/>
  <c r="F77" i="30"/>
  <c r="D77" i="30"/>
  <c r="R76" i="30"/>
  <c r="P76" i="30"/>
  <c r="N76" i="30"/>
  <c r="L76" i="30"/>
  <c r="J76" i="30"/>
  <c r="H76" i="30"/>
  <c r="F76" i="30"/>
  <c r="D76" i="30"/>
  <c r="R75" i="30"/>
  <c r="P75" i="30"/>
  <c r="N75" i="30"/>
  <c r="L75" i="30"/>
  <c r="J75" i="30"/>
  <c r="H75" i="30"/>
  <c r="F75" i="30"/>
  <c r="D75" i="30"/>
  <c r="R74" i="30"/>
  <c r="P74" i="30"/>
  <c r="N74" i="30"/>
  <c r="L74" i="30"/>
  <c r="J74" i="30"/>
  <c r="H74" i="30"/>
  <c r="F74" i="30"/>
  <c r="D74" i="30"/>
  <c r="R73" i="30"/>
  <c r="P73" i="30"/>
  <c r="N73" i="30"/>
  <c r="L73" i="30"/>
  <c r="J73" i="30"/>
  <c r="H73" i="30"/>
  <c r="F73" i="30"/>
  <c r="D73" i="30"/>
  <c r="R72" i="30"/>
  <c r="P72" i="30"/>
  <c r="N72" i="30"/>
  <c r="L72" i="30"/>
  <c r="J72" i="30"/>
  <c r="H72" i="30"/>
  <c r="F72" i="30"/>
  <c r="D72" i="30"/>
  <c r="R71" i="30"/>
  <c r="P71" i="30"/>
  <c r="N71" i="30"/>
  <c r="L71" i="30"/>
  <c r="J71" i="30"/>
  <c r="H71" i="30"/>
  <c r="F71" i="30"/>
  <c r="D71" i="30"/>
  <c r="R70" i="30"/>
  <c r="P70" i="30"/>
  <c r="N70" i="30"/>
  <c r="L70" i="30"/>
  <c r="J70" i="30"/>
  <c r="H70" i="30"/>
  <c r="F70" i="30"/>
  <c r="D70" i="30"/>
  <c r="R69" i="30"/>
  <c r="P69" i="30"/>
  <c r="N69" i="30"/>
  <c r="L69" i="30"/>
  <c r="J69" i="30"/>
  <c r="H69" i="30"/>
  <c r="F69" i="30"/>
  <c r="D69" i="30"/>
  <c r="R68" i="30"/>
  <c r="P68" i="30"/>
  <c r="N68" i="30"/>
  <c r="L68" i="30"/>
  <c r="J68" i="30"/>
  <c r="H68" i="30"/>
  <c r="F68" i="30"/>
  <c r="D68" i="30"/>
  <c r="R67" i="30"/>
  <c r="P67" i="30"/>
  <c r="N67" i="30"/>
  <c r="L67" i="30"/>
  <c r="J67" i="30"/>
  <c r="H67" i="30"/>
  <c r="F67" i="30"/>
  <c r="D67" i="30"/>
  <c r="R66" i="30"/>
  <c r="P66" i="30"/>
  <c r="N66" i="30"/>
  <c r="L66" i="30"/>
  <c r="J66" i="30"/>
  <c r="H66" i="30"/>
  <c r="F66" i="30"/>
  <c r="D66" i="30"/>
  <c r="R65" i="30"/>
  <c r="P65" i="30"/>
  <c r="N65" i="30"/>
  <c r="L65" i="30"/>
  <c r="J65" i="30"/>
  <c r="H65" i="30"/>
  <c r="F65" i="30"/>
  <c r="D65" i="30"/>
  <c r="R64" i="30"/>
  <c r="P64" i="30"/>
  <c r="N64" i="30"/>
  <c r="L64" i="30"/>
  <c r="J64" i="30"/>
  <c r="H64" i="30"/>
  <c r="F64" i="30"/>
  <c r="D64" i="30"/>
  <c r="R63" i="30"/>
  <c r="P63" i="30"/>
  <c r="N63" i="30"/>
  <c r="L63" i="30"/>
  <c r="J63" i="30"/>
  <c r="H63" i="30"/>
  <c r="F63" i="30"/>
  <c r="D63" i="30"/>
  <c r="R62" i="30"/>
  <c r="P62" i="30"/>
  <c r="N62" i="30"/>
  <c r="L62" i="30"/>
  <c r="J62" i="30"/>
  <c r="H62" i="30"/>
  <c r="F62" i="30"/>
  <c r="D62" i="30"/>
  <c r="R61" i="30"/>
  <c r="P61" i="30"/>
  <c r="N61" i="30"/>
  <c r="L61" i="30"/>
  <c r="J61" i="30"/>
  <c r="H61" i="30"/>
  <c r="F61" i="30"/>
  <c r="D61" i="30"/>
  <c r="R60" i="30"/>
  <c r="P60" i="30"/>
  <c r="N60" i="30"/>
  <c r="L60" i="30"/>
  <c r="J60" i="30"/>
  <c r="H60" i="30"/>
  <c r="F60" i="30"/>
  <c r="D60" i="30"/>
  <c r="R59" i="30"/>
  <c r="P59" i="30"/>
  <c r="N59" i="30"/>
  <c r="L59" i="30"/>
  <c r="J59" i="30"/>
  <c r="H59" i="30"/>
  <c r="F59" i="30"/>
  <c r="D59" i="30"/>
  <c r="R58" i="30"/>
  <c r="P58" i="30"/>
  <c r="N58" i="30"/>
  <c r="L58" i="30"/>
  <c r="J58" i="30"/>
  <c r="H58" i="30"/>
  <c r="F58" i="30"/>
  <c r="D58" i="30"/>
  <c r="R57" i="30"/>
  <c r="P57" i="30"/>
  <c r="N57" i="30"/>
  <c r="L57" i="30"/>
  <c r="J57" i="30"/>
  <c r="H57" i="30"/>
  <c r="F57" i="30"/>
  <c r="D57" i="30"/>
  <c r="R56" i="30"/>
  <c r="P56" i="30"/>
  <c r="N56" i="30"/>
  <c r="L56" i="30"/>
  <c r="J56" i="30"/>
  <c r="H56" i="30"/>
  <c r="F56" i="30"/>
  <c r="D56" i="30"/>
  <c r="R55" i="30"/>
  <c r="P55" i="30"/>
  <c r="N55" i="30"/>
  <c r="L55" i="30"/>
  <c r="J55" i="30"/>
  <c r="H55" i="30"/>
  <c r="F55" i="30"/>
  <c r="D55" i="30"/>
  <c r="R54" i="30"/>
  <c r="P54" i="30"/>
  <c r="N54" i="30"/>
  <c r="L54" i="30"/>
  <c r="J54" i="30"/>
  <c r="H54" i="30"/>
  <c r="F54" i="30"/>
  <c r="D54" i="30"/>
  <c r="R53" i="30"/>
  <c r="P53" i="30"/>
  <c r="N53" i="30"/>
  <c r="L53" i="30"/>
  <c r="J53" i="30"/>
  <c r="H53" i="30"/>
  <c r="F53" i="30"/>
  <c r="D53" i="30"/>
  <c r="R52" i="30"/>
  <c r="P52" i="30"/>
  <c r="N52" i="30"/>
  <c r="L52" i="30"/>
  <c r="J52" i="30"/>
  <c r="H52" i="30"/>
  <c r="F52" i="30"/>
  <c r="D52" i="30"/>
  <c r="R51" i="30"/>
  <c r="P51" i="30"/>
  <c r="N51" i="30"/>
  <c r="L51" i="30"/>
  <c r="J51" i="30"/>
  <c r="H51" i="30"/>
  <c r="F51" i="30"/>
  <c r="D51" i="30"/>
  <c r="R50" i="30"/>
  <c r="P50" i="30"/>
  <c r="N50" i="30"/>
  <c r="L50" i="30"/>
  <c r="J50" i="30"/>
  <c r="H50" i="30"/>
  <c r="F50" i="30"/>
  <c r="D50" i="30"/>
  <c r="R49" i="30"/>
  <c r="P49" i="30"/>
  <c r="N49" i="30"/>
  <c r="L49" i="30"/>
  <c r="J49" i="30"/>
  <c r="H49" i="30"/>
  <c r="F49" i="30"/>
  <c r="D49" i="30"/>
  <c r="R48" i="30"/>
  <c r="P48" i="30"/>
  <c r="N48" i="30"/>
  <c r="L48" i="30"/>
  <c r="J48" i="30"/>
  <c r="H48" i="30"/>
  <c r="F48" i="30"/>
  <c r="D48" i="30"/>
  <c r="R47" i="30"/>
  <c r="P47" i="30"/>
  <c r="N47" i="30"/>
  <c r="L47" i="30"/>
  <c r="J47" i="30"/>
  <c r="H47" i="30"/>
  <c r="F47" i="30"/>
  <c r="D47" i="30"/>
  <c r="R46" i="30"/>
  <c r="P46" i="30"/>
  <c r="N46" i="30"/>
  <c r="L46" i="30"/>
  <c r="J46" i="30"/>
  <c r="H46" i="30"/>
  <c r="F46" i="30"/>
  <c r="D46" i="30"/>
  <c r="R45" i="30"/>
  <c r="P45" i="30"/>
  <c r="N45" i="30"/>
  <c r="L45" i="30"/>
  <c r="J45" i="30"/>
  <c r="H45" i="30"/>
  <c r="F45" i="30"/>
  <c r="D45" i="30"/>
  <c r="R44" i="30"/>
  <c r="P44" i="30"/>
  <c r="N44" i="30"/>
  <c r="L44" i="30"/>
  <c r="J44" i="30"/>
  <c r="H44" i="30"/>
  <c r="F44" i="30"/>
  <c r="D44" i="30"/>
  <c r="R43" i="30"/>
  <c r="P43" i="30"/>
  <c r="N43" i="30"/>
  <c r="L43" i="30"/>
  <c r="J43" i="30"/>
  <c r="H43" i="30"/>
  <c r="F43" i="30"/>
  <c r="D43" i="30"/>
  <c r="R42" i="30"/>
  <c r="P42" i="30"/>
  <c r="N42" i="30"/>
  <c r="L42" i="30"/>
  <c r="J42" i="30"/>
  <c r="H42" i="30"/>
  <c r="F42" i="30"/>
  <c r="D42" i="30"/>
  <c r="R41" i="30"/>
  <c r="P41" i="30"/>
  <c r="N41" i="30"/>
  <c r="L41" i="30"/>
  <c r="J41" i="30"/>
  <c r="H41" i="30"/>
  <c r="F41" i="30"/>
  <c r="D41" i="30"/>
  <c r="R40" i="30"/>
  <c r="P40" i="30"/>
  <c r="N40" i="30"/>
  <c r="L40" i="30"/>
  <c r="J40" i="30"/>
  <c r="H40" i="30"/>
  <c r="F40" i="30"/>
  <c r="D40" i="30"/>
  <c r="R39" i="30"/>
  <c r="P39" i="30"/>
  <c r="N39" i="30"/>
  <c r="L39" i="30"/>
  <c r="J39" i="30"/>
  <c r="H39" i="30"/>
  <c r="F39" i="30"/>
  <c r="D39" i="30"/>
  <c r="R38" i="30"/>
  <c r="P38" i="30"/>
  <c r="N38" i="30"/>
  <c r="L38" i="30"/>
  <c r="J38" i="30"/>
  <c r="H38" i="30"/>
  <c r="F38" i="30"/>
  <c r="D38" i="30"/>
  <c r="R37" i="30"/>
  <c r="P37" i="30"/>
  <c r="N37" i="30"/>
  <c r="L37" i="30"/>
  <c r="J37" i="30"/>
  <c r="H37" i="30"/>
  <c r="F37" i="30"/>
  <c r="D37" i="30"/>
  <c r="R36" i="30"/>
  <c r="P36" i="30"/>
  <c r="N36" i="30"/>
  <c r="L36" i="30"/>
  <c r="J36" i="30"/>
  <c r="H36" i="30"/>
  <c r="F36" i="30"/>
  <c r="D36" i="30"/>
  <c r="R35" i="30"/>
  <c r="P35" i="30"/>
  <c r="N35" i="30"/>
  <c r="L35" i="30"/>
  <c r="J35" i="30"/>
  <c r="H35" i="30"/>
  <c r="F35" i="30"/>
  <c r="D35" i="30"/>
  <c r="R34" i="30"/>
  <c r="P34" i="30"/>
  <c r="N34" i="30"/>
  <c r="L34" i="30"/>
  <c r="J34" i="30"/>
  <c r="H34" i="30"/>
  <c r="F34" i="30"/>
  <c r="D34" i="30"/>
  <c r="R33" i="30"/>
  <c r="P33" i="30"/>
  <c r="N33" i="30"/>
  <c r="L33" i="30"/>
  <c r="J33" i="30"/>
  <c r="H33" i="30"/>
  <c r="F33" i="30"/>
  <c r="D33" i="30"/>
  <c r="R32" i="30"/>
  <c r="P32" i="30"/>
  <c r="N32" i="30"/>
  <c r="L32" i="30"/>
  <c r="J32" i="30"/>
  <c r="H32" i="30"/>
  <c r="F32" i="30"/>
  <c r="D32" i="30"/>
  <c r="R31" i="30"/>
  <c r="P31" i="30"/>
  <c r="N31" i="30"/>
  <c r="L31" i="30"/>
  <c r="J31" i="30"/>
  <c r="H31" i="30"/>
  <c r="F31" i="30"/>
  <c r="D31" i="30"/>
  <c r="R30" i="30"/>
  <c r="P30" i="30"/>
  <c r="N30" i="30"/>
  <c r="L30" i="30"/>
  <c r="J30" i="30"/>
  <c r="H30" i="30"/>
  <c r="F30" i="30"/>
  <c r="D30" i="30"/>
  <c r="R29" i="30"/>
  <c r="P29" i="30"/>
  <c r="N29" i="30"/>
  <c r="L29" i="30"/>
  <c r="J29" i="30"/>
  <c r="H29" i="30"/>
  <c r="F29" i="30"/>
  <c r="D29" i="30"/>
  <c r="R28" i="30"/>
  <c r="P28" i="30"/>
  <c r="N28" i="30"/>
  <c r="L28" i="30"/>
  <c r="J28" i="30"/>
  <c r="H28" i="30"/>
  <c r="F28" i="30"/>
  <c r="D28" i="30"/>
  <c r="R27" i="30"/>
  <c r="P27" i="30"/>
  <c r="N27" i="30"/>
  <c r="L27" i="30"/>
  <c r="J27" i="30"/>
  <c r="H27" i="30"/>
  <c r="F27" i="30"/>
  <c r="D27" i="30"/>
  <c r="R26" i="30"/>
  <c r="P26" i="30"/>
  <c r="N26" i="30"/>
  <c r="L26" i="30"/>
  <c r="J26" i="30"/>
  <c r="H26" i="30"/>
  <c r="F26" i="30"/>
  <c r="D26" i="30"/>
  <c r="R25" i="30"/>
  <c r="P25" i="30"/>
  <c r="N25" i="30"/>
  <c r="L25" i="30"/>
  <c r="J25" i="30"/>
  <c r="H25" i="30"/>
  <c r="F25" i="30"/>
  <c r="D25" i="30"/>
  <c r="R24" i="30"/>
  <c r="P24" i="30"/>
  <c r="N24" i="30"/>
  <c r="L24" i="30"/>
  <c r="J24" i="30"/>
  <c r="H24" i="30"/>
  <c r="F24" i="30"/>
  <c r="D24" i="30"/>
  <c r="R23" i="30"/>
  <c r="P23" i="30"/>
  <c r="N23" i="30"/>
  <c r="L23" i="30"/>
  <c r="J23" i="30"/>
  <c r="H23" i="30"/>
  <c r="F23" i="30"/>
  <c r="D23" i="30"/>
  <c r="R22" i="30"/>
  <c r="P22" i="30"/>
  <c r="N22" i="30"/>
  <c r="L22" i="30"/>
  <c r="J22" i="30"/>
  <c r="H22" i="30"/>
  <c r="F22" i="30"/>
  <c r="D22" i="30"/>
  <c r="R21" i="30"/>
  <c r="P21" i="30"/>
  <c r="N21" i="30"/>
  <c r="L21" i="30"/>
  <c r="J21" i="30"/>
  <c r="H21" i="30"/>
  <c r="F21" i="30"/>
  <c r="D21" i="30"/>
  <c r="R20" i="30"/>
  <c r="P20" i="30"/>
  <c r="N20" i="30"/>
  <c r="L20" i="30"/>
  <c r="J20" i="30"/>
  <c r="H20" i="30"/>
  <c r="F20" i="30"/>
  <c r="D20" i="30"/>
  <c r="R19" i="30"/>
  <c r="P19" i="30"/>
  <c r="N19" i="30"/>
  <c r="L19" i="30"/>
  <c r="J19" i="30"/>
  <c r="H19" i="30"/>
  <c r="F19" i="30"/>
  <c r="D19" i="30"/>
  <c r="R18" i="30"/>
  <c r="P18" i="30"/>
  <c r="N18" i="30"/>
  <c r="L18" i="30"/>
  <c r="J18" i="30"/>
  <c r="H18" i="30"/>
  <c r="F18" i="30"/>
  <c r="D18" i="30"/>
  <c r="R17" i="30"/>
  <c r="P17" i="30"/>
  <c r="N17" i="30"/>
  <c r="L17" i="30"/>
  <c r="J17" i="30"/>
  <c r="H17" i="30"/>
  <c r="F17" i="30"/>
  <c r="D17" i="30"/>
  <c r="R16" i="30"/>
  <c r="P16" i="30"/>
  <c r="N16" i="30"/>
  <c r="L16" i="30"/>
  <c r="J16" i="30"/>
  <c r="H16" i="30"/>
  <c r="F16" i="30"/>
  <c r="D16" i="30"/>
  <c r="R15" i="30"/>
  <c r="P15" i="30"/>
  <c r="N15" i="30"/>
  <c r="L15" i="30"/>
  <c r="J15" i="30"/>
  <c r="H15" i="30"/>
  <c r="F15" i="30"/>
  <c r="D15" i="30"/>
  <c r="R14" i="30"/>
  <c r="P14" i="30"/>
  <c r="N14" i="30"/>
  <c r="L14" i="30"/>
  <c r="J14" i="30"/>
  <c r="H14" i="30"/>
  <c r="F14" i="30"/>
  <c r="D14" i="30"/>
  <c r="R13" i="30"/>
  <c r="P13" i="30"/>
  <c r="N13" i="30"/>
  <c r="L13" i="30"/>
  <c r="J13" i="30"/>
  <c r="H13" i="30"/>
  <c r="F13" i="30"/>
  <c r="D13" i="30"/>
  <c r="R12" i="30"/>
  <c r="P12" i="30"/>
  <c r="N12" i="30"/>
  <c r="L12" i="30"/>
  <c r="J12" i="30"/>
  <c r="H12" i="30"/>
  <c r="F12" i="30"/>
  <c r="D12" i="30"/>
  <c r="R11" i="30"/>
  <c r="P11" i="30"/>
  <c r="N11" i="30"/>
  <c r="L11" i="30"/>
  <c r="J11" i="30"/>
  <c r="H11" i="30"/>
  <c r="F11" i="30"/>
  <c r="D11" i="30"/>
  <c r="R10" i="30"/>
  <c r="P10" i="30"/>
  <c r="N10" i="30"/>
  <c r="L10" i="30"/>
  <c r="J10" i="30"/>
  <c r="H10" i="30"/>
  <c r="F10" i="30"/>
  <c r="D10" i="30"/>
  <c r="R9" i="30"/>
  <c r="P9" i="30"/>
  <c r="N9" i="30"/>
  <c r="L9" i="30"/>
  <c r="J9" i="30"/>
  <c r="H9" i="30"/>
  <c r="F9" i="30"/>
  <c r="D9" i="30"/>
  <c r="R8" i="30"/>
  <c r="P8" i="30"/>
  <c r="N8" i="30"/>
  <c r="L8" i="30"/>
  <c r="J8" i="30"/>
  <c r="H8" i="30"/>
  <c r="F8" i="30"/>
  <c r="D8" i="30"/>
  <c r="R7" i="30"/>
  <c r="P7" i="30"/>
  <c r="N7" i="30"/>
  <c r="L7" i="30"/>
  <c r="J7" i="30"/>
  <c r="H7" i="30"/>
  <c r="F7" i="30"/>
  <c r="D7" i="30"/>
  <c r="R6" i="30"/>
  <c r="P6" i="30"/>
  <c r="N6" i="30"/>
  <c r="L6" i="30"/>
  <c r="J6" i="30"/>
  <c r="H6" i="30"/>
  <c r="F6" i="30"/>
  <c r="D6" i="30"/>
  <c r="R5" i="30"/>
  <c r="P5" i="30"/>
  <c r="N5" i="30"/>
  <c r="L5" i="30"/>
  <c r="J5" i="30"/>
  <c r="H5" i="30"/>
  <c r="F5" i="30"/>
  <c r="D5" i="30"/>
  <c r="R6" i="29"/>
  <c r="R7" i="29"/>
  <c r="R8" i="29"/>
  <c r="R9" i="29"/>
  <c r="R10" i="29"/>
  <c r="R11" i="29"/>
  <c r="R12" i="29"/>
  <c r="R13" i="29"/>
  <c r="R14" i="29"/>
  <c r="R15" i="29"/>
  <c r="R16" i="29"/>
  <c r="R17" i="29"/>
  <c r="R18" i="29"/>
  <c r="R19" i="29"/>
  <c r="R20" i="29"/>
  <c r="R21" i="29"/>
  <c r="R22" i="29"/>
  <c r="R23" i="29"/>
  <c r="R24" i="29"/>
  <c r="R25" i="29"/>
  <c r="R26" i="29"/>
  <c r="R27" i="29"/>
  <c r="R28" i="29"/>
  <c r="R29" i="29"/>
  <c r="R30" i="29"/>
  <c r="R31" i="29"/>
  <c r="R32" i="29"/>
  <c r="R33" i="29"/>
  <c r="R34" i="29"/>
  <c r="R35" i="29"/>
  <c r="R36" i="29"/>
  <c r="R37" i="29"/>
  <c r="R38" i="29"/>
  <c r="R39" i="29"/>
  <c r="R40" i="29"/>
  <c r="R41" i="29"/>
  <c r="R42" i="29"/>
  <c r="R43" i="29"/>
  <c r="R44" i="29"/>
  <c r="R45" i="29"/>
  <c r="R46" i="29"/>
  <c r="R47" i="29"/>
  <c r="R48" i="29"/>
  <c r="R49" i="29"/>
  <c r="R50" i="29"/>
  <c r="R51" i="29"/>
  <c r="R52" i="29"/>
  <c r="R53" i="29"/>
  <c r="R54" i="29"/>
  <c r="R55" i="29"/>
  <c r="R56" i="29"/>
  <c r="R57" i="29"/>
  <c r="R58" i="29"/>
  <c r="R59" i="29"/>
  <c r="R60" i="29"/>
  <c r="R61" i="29"/>
  <c r="R62" i="29"/>
  <c r="R63" i="29"/>
  <c r="R64" i="29"/>
  <c r="R65" i="29"/>
  <c r="R66" i="29"/>
  <c r="R67" i="29"/>
  <c r="R68" i="29"/>
  <c r="R69" i="29"/>
  <c r="R70" i="29"/>
  <c r="R71" i="29"/>
  <c r="R72" i="29"/>
  <c r="R73" i="29"/>
  <c r="R74" i="29"/>
  <c r="R75" i="29"/>
  <c r="R76" i="29"/>
  <c r="R77" i="29"/>
  <c r="R78" i="29"/>
  <c r="R79" i="29"/>
  <c r="R80" i="29"/>
  <c r="R5" i="29"/>
  <c r="N6" i="29"/>
  <c r="N7" i="29"/>
  <c r="N8" i="29"/>
  <c r="N9" i="29"/>
  <c r="N10" i="29"/>
  <c r="N11" i="29"/>
  <c r="N12" i="29"/>
  <c r="N13" i="29"/>
  <c r="N14" i="29"/>
  <c r="N15" i="29"/>
  <c r="N16" i="29"/>
  <c r="N17" i="29"/>
  <c r="N18" i="29"/>
  <c r="N19" i="29"/>
  <c r="N20" i="29"/>
  <c r="N21" i="29"/>
  <c r="N22" i="29"/>
  <c r="N23" i="29"/>
  <c r="N24" i="29"/>
  <c r="N25" i="29"/>
  <c r="N26" i="29"/>
  <c r="N27" i="29"/>
  <c r="N28" i="29"/>
  <c r="N29" i="29"/>
  <c r="N30" i="29"/>
  <c r="N31" i="29"/>
  <c r="N32" i="29"/>
  <c r="N33" i="29"/>
  <c r="N34" i="29"/>
  <c r="N35" i="29"/>
  <c r="N36" i="29"/>
  <c r="N37" i="29"/>
  <c r="N38" i="29"/>
  <c r="N39" i="29"/>
  <c r="N40" i="29"/>
  <c r="N41" i="29"/>
  <c r="N42" i="29"/>
  <c r="N43" i="29"/>
  <c r="N44" i="29"/>
  <c r="N45" i="29"/>
  <c r="N46" i="29"/>
  <c r="N47" i="29"/>
  <c r="N48" i="29"/>
  <c r="N49" i="29"/>
  <c r="N50" i="29"/>
  <c r="N51" i="29"/>
  <c r="N52" i="29"/>
  <c r="N53" i="29"/>
  <c r="N54" i="29"/>
  <c r="N55" i="29"/>
  <c r="N56" i="29"/>
  <c r="N57" i="29"/>
  <c r="N58" i="29"/>
  <c r="N59" i="29"/>
  <c r="N60" i="29"/>
  <c r="N61" i="29"/>
  <c r="N62" i="29"/>
  <c r="N63" i="29"/>
  <c r="N64" i="29"/>
  <c r="N65" i="29"/>
  <c r="N66" i="29"/>
  <c r="N67" i="29"/>
  <c r="N68" i="29"/>
  <c r="N69" i="29"/>
  <c r="N70" i="29"/>
  <c r="N71" i="29"/>
  <c r="N72" i="29"/>
  <c r="N73" i="29"/>
  <c r="N74" i="29"/>
  <c r="N75" i="29"/>
  <c r="N76" i="29"/>
  <c r="N77" i="29"/>
  <c r="N78" i="29"/>
  <c r="N79" i="29"/>
  <c r="N80" i="29"/>
  <c r="N5" i="29"/>
  <c r="J6" i="29"/>
  <c r="J7" i="29"/>
  <c r="J8" i="29"/>
  <c r="J9" i="29"/>
  <c r="J10" i="29"/>
  <c r="J11" i="29"/>
  <c r="J12" i="29"/>
  <c r="J13" i="29"/>
  <c r="J14" i="29"/>
  <c r="J15" i="29"/>
  <c r="J16" i="29"/>
  <c r="J17" i="29"/>
  <c r="J18" i="29"/>
  <c r="J19" i="29"/>
  <c r="J20" i="29"/>
  <c r="J21" i="29"/>
  <c r="J22" i="29"/>
  <c r="J23" i="29"/>
  <c r="J24"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5" i="29"/>
  <c r="F6" i="29"/>
  <c r="F7" i="29"/>
  <c r="F8" i="29"/>
  <c r="F9" i="29"/>
  <c r="F10" i="29"/>
  <c r="F11" i="29"/>
  <c r="F12" i="29"/>
  <c r="F13" i="29"/>
  <c r="F14" i="29"/>
  <c r="F15" i="29"/>
  <c r="F16" i="29"/>
  <c r="F17" i="29"/>
  <c r="F18" i="29"/>
  <c r="F19" i="29"/>
  <c r="F20" i="29"/>
  <c r="F21" i="29"/>
  <c r="F22" i="29"/>
  <c r="F23" i="29"/>
  <c r="F24" i="29"/>
  <c r="F25" i="29"/>
  <c r="F26" i="29"/>
  <c r="F27" i="29"/>
  <c r="F28" i="29"/>
  <c r="F29" i="29"/>
  <c r="F30" i="29"/>
  <c r="F31" i="29"/>
  <c r="F32" i="29"/>
  <c r="F33" i="29"/>
  <c r="F34" i="29"/>
  <c r="F35" i="29"/>
  <c r="F36" i="29"/>
  <c r="F37" i="29"/>
  <c r="F38" i="29"/>
  <c r="F39" i="29"/>
  <c r="F40" i="29"/>
  <c r="F41" i="29"/>
  <c r="F42" i="29"/>
  <c r="F43" i="29"/>
  <c r="F44" i="29"/>
  <c r="F45" i="29"/>
  <c r="F46" i="29"/>
  <c r="F47" i="29"/>
  <c r="F48" i="29"/>
  <c r="F49" i="29"/>
  <c r="F50" i="29"/>
  <c r="F51" i="29"/>
  <c r="F52" i="29"/>
  <c r="F53" i="29"/>
  <c r="F54" i="29"/>
  <c r="F55" i="29"/>
  <c r="F56" i="29"/>
  <c r="F57" i="29"/>
  <c r="F58" i="29"/>
  <c r="F59" i="29"/>
  <c r="F60" i="29"/>
  <c r="F61" i="29"/>
  <c r="F62" i="29"/>
  <c r="F63" i="29"/>
  <c r="F64" i="29"/>
  <c r="F65" i="29"/>
  <c r="F66" i="29"/>
  <c r="F67" i="29"/>
  <c r="F68" i="29"/>
  <c r="F69" i="29"/>
  <c r="F70" i="29"/>
  <c r="F71" i="29"/>
  <c r="F72" i="29"/>
  <c r="F73" i="29"/>
  <c r="F74" i="29"/>
  <c r="F75" i="29"/>
  <c r="F76" i="29"/>
  <c r="F77" i="29"/>
  <c r="F78" i="29"/>
  <c r="F79" i="29"/>
  <c r="F80" i="29"/>
  <c r="F5" i="29"/>
  <c r="P6" i="29"/>
  <c r="P7" i="29"/>
  <c r="P8" i="29"/>
  <c r="P9" i="29"/>
  <c r="P10" i="29"/>
  <c r="P11" i="29"/>
  <c r="P12" i="29"/>
  <c r="P13" i="29"/>
  <c r="P14" i="29"/>
  <c r="P15" i="29"/>
  <c r="P16" i="29"/>
  <c r="P17" i="29"/>
  <c r="P18" i="29"/>
  <c r="P19" i="29"/>
  <c r="P20" i="29"/>
  <c r="P21" i="29"/>
  <c r="P22" i="29"/>
  <c r="P23" i="29"/>
  <c r="P24" i="29"/>
  <c r="P25" i="29"/>
  <c r="P26" i="29"/>
  <c r="P27" i="29"/>
  <c r="P28" i="29"/>
  <c r="P29" i="29"/>
  <c r="P30" i="29"/>
  <c r="P31" i="29"/>
  <c r="P32" i="29"/>
  <c r="P33" i="29"/>
  <c r="P34" i="29"/>
  <c r="P35" i="29"/>
  <c r="P36" i="29"/>
  <c r="P37" i="29"/>
  <c r="P38" i="29"/>
  <c r="P39" i="29"/>
  <c r="P40" i="29"/>
  <c r="P41" i="29"/>
  <c r="P42" i="29"/>
  <c r="P43" i="29"/>
  <c r="P44" i="29"/>
  <c r="P45" i="29"/>
  <c r="P46" i="29"/>
  <c r="P47" i="29"/>
  <c r="P48" i="29"/>
  <c r="P49" i="29"/>
  <c r="P50" i="29"/>
  <c r="P51" i="29"/>
  <c r="P52" i="29"/>
  <c r="P53" i="29"/>
  <c r="P54" i="29"/>
  <c r="P55" i="29"/>
  <c r="P56" i="29"/>
  <c r="P57" i="29"/>
  <c r="P58" i="29"/>
  <c r="P59" i="29"/>
  <c r="P60" i="29"/>
  <c r="P61" i="29"/>
  <c r="P62" i="29"/>
  <c r="P63" i="29"/>
  <c r="P64" i="29"/>
  <c r="P65" i="29"/>
  <c r="P66" i="29"/>
  <c r="P67" i="29"/>
  <c r="P68" i="29"/>
  <c r="P69" i="29"/>
  <c r="P70" i="29"/>
  <c r="P71" i="29"/>
  <c r="P72" i="29"/>
  <c r="P73" i="29"/>
  <c r="P74" i="29"/>
  <c r="P75" i="29"/>
  <c r="P76" i="29"/>
  <c r="P77" i="29"/>
  <c r="P78" i="29"/>
  <c r="P79" i="29"/>
  <c r="P80" i="29"/>
  <c r="P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L34" i="29"/>
  <c r="L35" i="29"/>
  <c r="L36" i="29"/>
  <c r="L37" i="29"/>
  <c r="L38" i="29"/>
  <c r="L39" i="29"/>
  <c r="L40" i="29"/>
  <c r="L41" i="29"/>
  <c r="L42" i="29"/>
  <c r="L43" i="29"/>
  <c r="L44" i="29"/>
  <c r="L45" i="29"/>
  <c r="L46" i="29"/>
  <c r="L47" i="29"/>
  <c r="L48" i="29"/>
  <c r="L49" i="29"/>
  <c r="L50" i="29"/>
  <c r="L51" i="29"/>
  <c r="L52" i="29"/>
  <c r="L53" i="29"/>
  <c r="L54" i="29"/>
  <c r="L55" i="29"/>
  <c r="L56" i="29"/>
  <c r="L57" i="29"/>
  <c r="L58" i="29"/>
  <c r="L59" i="29"/>
  <c r="L60" i="29"/>
  <c r="L61" i="29"/>
  <c r="L62" i="29"/>
  <c r="L63" i="29"/>
  <c r="L64" i="29"/>
  <c r="L65" i="29"/>
  <c r="L66" i="29"/>
  <c r="L67" i="29"/>
  <c r="L68" i="29"/>
  <c r="L69" i="29"/>
  <c r="L70" i="29"/>
  <c r="L71" i="29"/>
  <c r="L72" i="29"/>
  <c r="L73" i="29"/>
  <c r="L74" i="29"/>
  <c r="L75" i="29"/>
  <c r="L76" i="29"/>
  <c r="L77" i="29"/>
  <c r="L78" i="29"/>
  <c r="L79" i="29"/>
  <c r="L80" i="29"/>
  <c r="L5" i="29"/>
  <c r="H6" i="29"/>
  <c r="H7" i="29"/>
  <c r="H8" i="29"/>
  <c r="H9" i="29"/>
  <c r="H10" i="29"/>
  <c r="H11" i="29"/>
  <c r="H12" i="29"/>
  <c r="H13" i="29"/>
  <c r="H14" i="29"/>
  <c r="H15" i="29"/>
  <c r="H16" i="29"/>
  <c r="H17" i="29"/>
  <c r="H18" i="29"/>
  <c r="H19" i="29"/>
  <c r="H20" i="29"/>
  <c r="H21" i="29"/>
  <c r="H22" i="29"/>
  <c r="H23" i="29"/>
  <c r="H24" i="29"/>
  <c r="H25" i="29"/>
  <c r="H26" i="29"/>
  <c r="H27" i="29"/>
  <c r="H28" i="29"/>
  <c r="H29" i="29"/>
  <c r="H30" i="29"/>
  <c r="H31" i="29"/>
  <c r="H32" i="29"/>
  <c r="H33" i="29"/>
  <c r="H34" i="29"/>
  <c r="H35" i="29"/>
  <c r="H36" i="29"/>
  <c r="H37" i="29"/>
  <c r="H38" i="29"/>
  <c r="H39" i="29"/>
  <c r="H40" i="29"/>
  <c r="H41" i="29"/>
  <c r="H42" i="29"/>
  <c r="H43" i="29"/>
  <c r="H44" i="29"/>
  <c r="H45" i="29"/>
  <c r="H46" i="29"/>
  <c r="H47" i="29"/>
  <c r="H48" i="29"/>
  <c r="H49" i="29"/>
  <c r="H50" i="29"/>
  <c r="H51" i="29"/>
  <c r="H52" i="29"/>
  <c r="H53" i="29"/>
  <c r="H54" i="29"/>
  <c r="H55" i="29"/>
  <c r="H56" i="29"/>
  <c r="H57" i="29"/>
  <c r="H58" i="29"/>
  <c r="H59" i="29"/>
  <c r="H60" i="29"/>
  <c r="H61" i="29"/>
  <c r="H62" i="29"/>
  <c r="H63" i="29"/>
  <c r="H64" i="29"/>
  <c r="H65" i="29"/>
  <c r="H66" i="29"/>
  <c r="H67" i="29"/>
  <c r="H68" i="29"/>
  <c r="H69" i="29"/>
  <c r="H70" i="29"/>
  <c r="H71" i="29"/>
  <c r="H72" i="29"/>
  <c r="H73" i="29"/>
  <c r="H74" i="29"/>
  <c r="H75" i="29"/>
  <c r="H76" i="29"/>
  <c r="H77" i="29"/>
  <c r="H78" i="29"/>
  <c r="H79" i="29"/>
  <c r="H80" i="29"/>
  <c r="H5" i="29"/>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D41" i="29"/>
  <c r="D42" i="29"/>
  <c r="D43" i="29"/>
  <c r="D44" i="29"/>
  <c r="D45" i="29"/>
  <c r="D46" i="29"/>
  <c r="D47" i="29"/>
  <c r="D48" i="29"/>
  <c r="D49" i="29"/>
  <c r="D50" i="29"/>
  <c r="D51" i="29"/>
  <c r="D52" i="29"/>
  <c r="D53" i="29"/>
  <c r="D54" i="29"/>
  <c r="D55" i="29"/>
  <c r="D56" i="29"/>
  <c r="D57" i="29"/>
  <c r="D58" i="29"/>
  <c r="D59" i="29"/>
  <c r="D60" i="29"/>
  <c r="D61" i="29"/>
  <c r="D62" i="29"/>
  <c r="D63" i="29"/>
  <c r="D64" i="29"/>
  <c r="D65" i="29"/>
  <c r="D66" i="29"/>
  <c r="D67" i="29"/>
  <c r="D68" i="29"/>
  <c r="D69" i="29"/>
  <c r="D70" i="29"/>
  <c r="D71" i="29"/>
  <c r="D72" i="29"/>
  <c r="D73" i="29"/>
  <c r="D74" i="29"/>
  <c r="D75" i="29"/>
  <c r="D76" i="29"/>
  <c r="D77" i="29"/>
  <c r="D78" i="29"/>
  <c r="D79" i="29"/>
  <c r="D80" i="29"/>
  <c r="D5" i="29"/>
  <c r="J29" i="9" l="1"/>
  <c r="H29" i="9"/>
  <c r="E29" i="9"/>
  <c r="I29" i="9"/>
  <c r="G29" i="9"/>
  <c r="F29" i="9"/>
  <c r="B29" i="9"/>
  <c r="D29" i="9"/>
  <c r="C29" i="9"/>
  <c r="M14" i="32"/>
  <c r="J14" i="32"/>
  <c r="G14" i="32"/>
  <c r="D14" i="32"/>
  <c r="M13" i="32"/>
  <c r="J13" i="32"/>
  <c r="G13" i="32"/>
  <c r="D13" i="32"/>
  <c r="M12" i="32"/>
  <c r="J12" i="32"/>
  <c r="G12" i="32"/>
  <c r="D12" i="32"/>
  <c r="M8" i="31"/>
  <c r="J8" i="31"/>
  <c r="G8" i="31"/>
  <c r="D8" i="31"/>
  <c r="E5" i="24"/>
  <c r="E6" i="24"/>
  <c r="E7" i="24"/>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4" i="24"/>
  <c r="C5"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4" i="24"/>
  <c r="E5" i="19"/>
  <c r="E6" i="19"/>
  <c r="E7" i="19"/>
  <c r="E8" i="19"/>
  <c r="E9" i="19"/>
  <c r="E10" i="19"/>
  <c r="E11" i="19"/>
  <c r="E12" i="19"/>
  <c r="E13" i="19"/>
  <c r="E14" i="19"/>
  <c r="E15" i="19"/>
  <c r="E16" i="19"/>
  <c r="E17" i="19"/>
  <c r="E18" i="19"/>
  <c r="E19" i="19"/>
  <c r="E20" i="19"/>
  <c r="E21" i="19"/>
  <c r="E22" i="19"/>
  <c r="E23" i="19"/>
  <c r="E24" i="19"/>
  <c r="E25" i="19"/>
  <c r="E26" i="19"/>
  <c r="E27" i="19"/>
  <c r="E28" i="19"/>
  <c r="E29" i="19"/>
  <c r="E30" i="19"/>
  <c r="E31" i="19"/>
  <c r="E32" i="19"/>
  <c r="E33" i="19"/>
  <c r="E34" i="19"/>
  <c r="E35" i="19"/>
  <c r="E36" i="19"/>
  <c r="E37" i="19"/>
  <c r="E38" i="19"/>
  <c r="E39" i="19"/>
  <c r="E40" i="19"/>
  <c r="E41" i="19"/>
  <c r="E42" i="19"/>
  <c r="E43" i="19"/>
  <c r="E44" i="19"/>
  <c r="E45" i="19"/>
  <c r="E46" i="19"/>
  <c r="E47" i="19"/>
  <c r="E48" i="19"/>
  <c r="E49" i="19"/>
  <c r="E50" i="19"/>
  <c r="E51" i="19"/>
  <c r="E52" i="19"/>
  <c r="E53" i="19"/>
  <c r="E54" i="19"/>
  <c r="E55" i="19"/>
  <c r="E56" i="19"/>
  <c r="E57" i="19"/>
  <c r="E58" i="19"/>
  <c r="E59" i="19"/>
  <c r="E4" i="19"/>
  <c r="C5" i="19"/>
  <c r="C6" i="19"/>
  <c r="C7" i="19"/>
  <c r="C8" i="19"/>
  <c r="C9" i="19"/>
  <c r="C10" i="19"/>
  <c r="C11" i="19"/>
  <c r="C12" i="19"/>
  <c r="C13" i="19"/>
  <c r="C14"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4" i="19"/>
  <c r="E5" i="17"/>
  <c r="E6" i="17"/>
  <c r="E7" i="17"/>
  <c r="E8" i="17"/>
  <c r="E9"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4" i="17"/>
  <c r="C5" i="17"/>
  <c r="C6" i="17"/>
  <c r="C7" i="17"/>
  <c r="C8" i="17"/>
  <c r="C9" i="17"/>
  <c r="C10" i="17"/>
  <c r="C11" i="17"/>
  <c r="C12" i="17"/>
  <c r="C13" i="17"/>
  <c r="C14" i="17"/>
  <c r="C15"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4" i="17"/>
  <c r="E5" i="16"/>
  <c r="E6" i="16"/>
  <c r="E7" i="16"/>
  <c r="E8" i="16"/>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E47" i="16"/>
  <c r="E48" i="16"/>
  <c r="E49" i="16"/>
  <c r="E50" i="16"/>
  <c r="E51" i="16"/>
  <c r="E52" i="16"/>
  <c r="E53" i="16"/>
  <c r="E54" i="16"/>
  <c r="E55" i="16"/>
  <c r="E56" i="16"/>
  <c r="E57" i="16"/>
  <c r="E58" i="16"/>
  <c r="E59" i="16"/>
  <c r="E60" i="16"/>
  <c r="E61" i="16"/>
  <c r="E62" i="16"/>
  <c r="E63" i="16"/>
  <c r="E64" i="16"/>
  <c r="E65" i="16"/>
  <c r="E66" i="16"/>
  <c r="E67" i="16"/>
  <c r="E68" i="16"/>
  <c r="E69" i="16"/>
  <c r="E70" i="16"/>
  <c r="E71" i="16"/>
  <c r="E72" i="16"/>
  <c r="E73" i="16"/>
  <c r="E74" i="16"/>
  <c r="E75" i="16"/>
  <c r="E76" i="16"/>
  <c r="E77" i="16"/>
  <c r="E78" i="16"/>
  <c r="E79" i="16"/>
  <c r="E80" i="16"/>
  <c r="E81" i="16"/>
  <c r="E82" i="16"/>
  <c r="E83" i="16"/>
  <c r="E84" i="16"/>
  <c r="E85" i="16"/>
  <c r="E86" i="16"/>
  <c r="E87" i="16"/>
  <c r="E88" i="16"/>
  <c r="E89" i="16"/>
  <c r="E90" i="16"/>
  <c r="E91" i="16"/>
  <c r="E92" i="16"/>
  <c r="E93" i="16"/>
  <c r="E94" i="16"/>
  <c r="E95" i="16"/>
  <c r="E96" i="16"/>
  <c r="E97" i="16"/>
  <c r="E98" i="16"/>
  <c r="E99" i="16"/>
  <c r="E100" i="16"/>
  <c r="E101" i="16"/>
  <c r="E102" i="16"/>
  <c r="E103" i="16"/>
  <c r="E104" i="16"/>
  <c r="E105" i="16"/>
  <c r="E106" i="16"/>
  <c r="E107" i="16"/>
  <c r="E108" i="16"/>
  <c r="E109" i="16"/>
  <c r="E110" i="16"/>
  <c r="E111" i="16"/>
  <c r="E112" i="16"/>
  <c r="E113" i="16"/>
  <c r="E114" i="16"/>
  <c r="E115" i="16"/>
  <c r="E116" i="16"/>
  <c r="E117" i="16"/>
  <c r="E118" i="16"/>
  <c r="E119" i="16"/>
  <c r="E120" i="16"/>
  <c r="E121" i="16"/>
  <c r="E122" i="16"/>
  <c r="E123" i="16"/>
  <c r="E124" i="16"/>
  <c r="E125" i="16"/>
  <c r="E126" i="16"/>
  <c r="E127" i="16"/>
  <c r="E128" i="16"/>
  <c r="E129" i="16"/>
  <c r="E130" i="16"/>
  <c r="E131" i="16"/>
  <c r="E132" i="16"/>
  <c r="E133" i="16"/>
  <c r="E134" i="16"/>
  <c r="E135" i="16"/>
  <c r="E136" i="16"/>
  <c r="E137" i="16"/>
  <c r="E138" i="16"/>
  <c r="E139" i="16"/>
  <c r="E140" i="16"/>
  <c r="E141" i="16"/>
  <c r="E142" i="16"/>
  <c r="E143" i="16"/>
  <c r="E144" i="16"/>
  <c r="E145" i="16"/>
  <c r="E146" i="16"/>
  <c r="E147" i="16"/>
  <c r="E148" i="16"/>
  <c r="E149" i="16"/>
  <c r="E150" i="16"/>
  <c r="E151" i="16"/>
  <c r="E152" i="16"/>
  <c r="E153" i="16"/>
  <c r="E154" i="16"/>
  <c r="E155" i="16"/>
  <c r="E156" i="16"/>
  <c r="E157" i="16"/>
  <c r="E158" i="16"/>
  <c r="E159" i="16"/>
  <c r="E160" i="16"/>
  <c r="E161" i="16"/>
  <c r="E162" i="16"/>
  <c r="E163" i="16"/>
  <c r="E164" i="16"/>
  <c r="E165" i="16"/>
  <c r="E166" i="16"/>
  <c r="E167" i="16"/>
  <c r="E168" i="16"/>
  <c r="E169" i="16"/>
  <c r="E170" i="16"/>
  <c r="E171" i="16"/>
  <c r="E172" i="16"/>
  <c r="E173" i="16"/>
  <c r="E174" i="16"/>
  <c r="E175" i="16"/>
  <c r="E176" i="16"/>
  <c r="E177" i="16"/>
  <c r="E178" i="16"/>
  <c r="E179" i="16"/>
  <c r="E180" i="16"/>
  <c r="E181" i="16"/>
  <c r="E182" i="16"/>
  <c r="E183" i="16"/>
  <c r="E184" i="16"/>
  <c r="E185" i="16"/>
  <c r="E186" i="16"/>
  <c r="E4" i="16"/>
  <c r="C4" i="16"/>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4" i="15"/>
  <c r="C5" i="15"/>
  <c r="C6" i="15"/>
  <c r="C7" i="15"/>
  <c r="C8" i="15"/>
  <c r="C9" i="15"/>
  <c r="C10" i="15"/>
  <c r="C11" i="15"/>
  <c r="C12" i="15"/>
  <c r="C13" i="15"/>
  <c r="C14" i="15"/>
  <c r="C15" i="15"/>
  <c r="C16" i="15"/>
  <c r="C17" i="15"/>
  <c r="C18" i="15"/>
  <c r="C19" i="15"/>
  <c r="C20" i="15"/>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C50" i="15"/>
  <c r="C51" i="15"/>
  <c r="C52" i="15"/>
  <c r="C53" i="15"/>
  <c r="C54" i="15"/>
  <c r="C55" i="15"/>
  <c r="C56" i="15"/>
  <c r="C57" i="15"/>
  <c r="C58" i="15"/>
  <c r="C59" i="15"/>
  <c r="C60" i="15"/>
  <c r="C61" i="15"/>
  <c r="C62" i="15"/>
  <c r="C63" i="15"/>
  <c r="C64" i="15"/>
  <c r="C65" i="15"/>
  <c r="C66" i="15"/>
  <c r="C67" i="15"/>
  <c r="C68" i="15"/>
  <c r="C69" i="15"/>
  <c r="C70" i="15"/>
  <c r="C71" i="15"/>
  <c r="C72" i="15"/>
  <c r="C73" i="15"/>
  <c r="C74" i="15"/>
  <c r="C75" i="15"/>
  <c r="C76" i="15"/>
  <c r="C77" i="15"/>
  <c r="C78" i="15"/>
  <c r="C79" i="15"/>
  <c r="C80" i="15"/>
  <c r="C81" i="15"/>
  <c r="C82" i="15"/>
  <c r="C83" i="15"/>
  <c r="C84" i="15"/>
  <c r="C85" i="15"/>
  <c r="C86" i="15"/>
  <c r="C87" i="15"/>
  <c r="C88" i="15"/>
  <c r="C89" i="15"/>
  <c r="C90" i="15"/>
  <c r="C91" i="15"/>
  <c r="C92" i="15"/>
  <c r="C93" i="15"/>
  <c r="C94" i="15"/>
  <c r="C95" i="15"/>
  <c r="C96" i="15"/>
  <c r="C97" i="15"/>
  <c r="C98" i="15"/>
  <c r="C99" i="15"/>
  <c r="C100" i="15"/>
  <c r="C101" i="15"/>
  <c r="C102" i="15"/>
  <c r="C103" i="15"/>
  <c r="C104" i="15"/>
  <c r="C4" i="15"/>
  <c r="M10" i="32" l="1"/>
  <c r="J10" i="32"/>
  <c r="G10" i="32"/>
  <c r="D10" i="32"/>
  <c r="M9" i="32"/>
  <c r="J9" i="32"/>
  <c r="G9" i="32"/>
  <c r="D9" i="32"/>
  <c r="M8" i="32"/>
  <c r="J8" i="32"/>
  <c r="G8" i="32"/>
  <c r="D8" i="32"/>
  <c r="X8" i="28"/>
  <c r="U8" i="28"/>
  <c r="R8" i="28"/>
  <c r="O8" i="28"/>
  <c r="L8" i="28"/>
  <c r="I8" i="28"/>
  <c r="F8" i="28"/>
  <c r="C8" i="28"/>
  <c r="M7" i="31"/>
  <c r="J7" i="31"/>
  <c r="G7" i="31"/>
  <c r="D7" i="31"/>
</calcChain>
</file>

<file path=xl/sharedStrings.xml><?xml version="1.0" encoding="utf-8"?>
<sst xmlns="http://schemas.openxmlformats.org/spreadsheetml/2006/main" count="700" uniqueCount="204">
  <si>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</si>
  <si>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</si>
  <si>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</si>
  <si>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</si>
  <si>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</si>
  <si>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</si>
  <si>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</si>
  <si>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</si>
  <si>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</si>
  <si>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</si>
  <si>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</si>
  <si>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</si>
  <si>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</si>
  <si>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</si>
  <si>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</si>
  <si>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</si>
  <si>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</si>
  <si>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</si>
  <si>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</si>
  <si>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</si>
  <si>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</si>
  <si>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</si>
  <si>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Total</t>
  </si>
  <si>
    <t>HESID</t>
  </si>
  <si>
    <t>APC</t>
  </si>
  <si>
    <t>Appointments</t>
  </si>
  <si>
    <t>Attendances</t>
  </si>
  <si>
    <t>Outpatients</t>
  </si>
  <si>
    <t>A&amp;E</t>
  </si>
  <si>
    <t>Year</t>
  </si>
  <si>
    <t>Change</t>
  </si>
  <si>
    <t>Percentage</t>
  </si>
  <si>
    <t>All APC</t>
  </si>
  <si>
    <t>General</t>
  </si>
  <si>
    <t>Birth</t>
  </si>
  <si>
    <t>Delivery</t>
  </si>
  <si>
    <t>-</t>
  </si>
  <si>
    <t>Percentage of total</t>
  </si>
  <si>
    <t>Number of HESIDs</t>
  </si>
  <si>
    <t>Announcement of methodological change</t>
  </si>
  <si>
    <t>Introduction</t>
  </si>
  <si>
    <t>Contents</t>
  </si>
  <si>
    <t>Further Information</t>
  </si>
  <si>
    <t>All further information can be found in the report which accompanies these reference tables.</t>
  </si>
  <si>
    <t>Contact Details</t>
  </si>
  <si>
    <t>Public Enquiries: 0300 303 5678</t>
  </si>
  <si>
    <t>Email: enquiries@nhsdigital.nhs.uk</t>
  </si>
  <si>
    <t>Press enquiries should be made to Media Relations Manager on 0300 303 3888</t>
  </si>
  <si>
    <t>Published by NHS Digital,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</si>
  <si>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</si>
  <si>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</si>
  <si>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</si>
  <si>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</si>
  <si>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</si>
  <si>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</si>
  <si>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Impact of changes to Hospital Episode Statistics (HES) processing from April 2021 - Data Tables</t>
  </si>
  <si>
    <t>Years</t>
  </si>
  <si>
    <t>Date of change</t>
  </si>
  <si>
    <t>Summary of Changes</t>
  </si>
  <si>
    <t>Version Control</t>
  </si>
  <si>
    <t>Version Number</t>
  </si>
  <si>
    <t>V1.0</t>
  </si>
  <si>
    <t>This page describes the versioning of the data file as changes and developments have been made, often in response to user feedback. These are all logged in the table below;</t>
  </si>
  <si>
    <t>Author: Secondary Care, NHS Digital</t>
  </si>
  <si>
    <t>HES methodological changes paper and files published for the first time.</t>
  </si>
  <si>
    <t>Admitted Patient Care</t>
  </si>
  <si>
    <t>December 2020</t>
  </si>
  <si>
    <r>
      <t>We would appreciate any feedback on the methodological change paper and associated data tables with respect to how these changes will affect users in any ways that have not been communicated as part of this document. Feedback can be submitted via '</t>
    </r>
    <r>
      <rPr>
        <u/>
        <sz val="11"/>
        <color rgb="FF0070C0"/>
        <rFont val="Calibri"/>
        <family val="2"/>
        <scheme val="minor"/>
      </rPr>
      <t>enquiries@nhsdigital.nhs.uk</t>
    </r>
    <r>
      <rPr>
        <sz val="11"/>
        <color theme="1"/>
        <rFont val="Calibri"/>
        <family val="2"/>
        <scheme val="minor"/>
      </rPr>
      <t>' with the subject "</t>
    </r>
    <r>
      <rPr>
        <b/>
        <sz val="11"/>
        <color theme="1"/>
        <rFont val="Calibri"/>
        <family val="2"/>
        <scheme val="minor"/>
      </rPr>
      <t>HES Methodological Changes 2021</t>
    </r>
    <r>
      <rPr>
        <sz val="11"/>
        <color theme="1"/>
        <rFont val="Calibri"/>
        <family val="2"/>
        <scheme val="minor"/>
      </rPr>
      <t>".</t>
    </r>
  </si>
  <si>
    <t>2019-20</t>
  </si>
  <si>
    <t>1997-98 to 2019-20</t>
  </si>
  <si>
    <t>2007-08 to 2019-20</t>
  </si>
  <si>
    <t>2003-04 to 2019-20</t>
  </si>
  <si>
    <t>All</t>
  </si>
  <si>
    <t>All HES</t>
  </si>
  <si>
    <t>1-1 patients</t>
  </si>
  <si>
    <t>HESIDs</t>
  </si>
  <si>
    <t>Episodes</t>
  </si>
  <si>
    <t>Episodes of 1-1 patients</t>
  </si>
  <si>
    <t>Appointments of 1-1 patients</t>
  </si>
  <si>
    <t>Attendances of 1-1 patients</t>
  </si>
  <si>
    <t>Records of 1-1 patients</t>
  </si>
  <si>
    <t>All years</t>
  </si>
  <si>
    <t>Number of related episodes</t>
  </si>
  <si>
    <t>Number of related appointments</t>
  </si>
  <si>
    <t>Number of related attendances</t>
  </si>
  <si>
    <t>Number of related records</t>
  </si>
  <si>
    <t xml:space="preserve">A&amp;E </t>
  </si>
  <si>
    <t>2010-11 to 2019-20</t>
  </si>
  <si>
    <t>Related records</t>
  </si>
  <si>
    <t>Records</t>
  </si>
  <si>
    <t>Admitted Patient Care (APC)</t>
  </si>
  <si>
    <t>Accident and Emergency (A&amp;E)</t>
  </si>
  <si>
    <t>Only HESID</t>
  </si>
  <si>
    <t>Both</t>
  </si>
  <si>
    <t>OP</t>
  </si>
  <si>
    <t>Total HES records per HESID</t>
  </si>
  <si>
    <t>1 and 1</t>
  </si>
  <si>
    <t>2 and 1</t>
  </si>
  <si>
    <t>3 and 1</t>
  </si>
  <si>
    <t>2 and 2</t>
  </si>
  <si>
    <t>4 and 1</t>
  </si>
  <si>
    <t>3 and 2</t>
  </si>
  <si>
    <t>5 and 1</t>
  </si>
  <si>
    <t>4 and 2</t>
  </si>
  <si>
    <t>3 and 3</t>
  </si>
  <si>
    <t>6 and 1</t>
  </si>
  <si>
    <t>5 and 2</t>
  </si>
  <si>
    <t>4 and 3</t>
  </si>
  <si>
    <t>7 and 1</t>
  </si>
  <si>
    <t>6 and 2</t>
  </si>
  <si>
    <t>5 and 3</t>
  </si>
  <si>
    <t>4 and 4</t>
  </si>
  <si>
    <t>8 and 1</t>
  </si>
  <si>
    <t>7 and 2</t>
  </si>
  <si>
    <t>6 and 3</t>
  </si>
  <si>
    <t>5 and 4</t>
  </si>
  <si>
    <t>80% to 90%</t>
  </si>
  <si>
    <t>70% to 80%</t>
  </si>
  <si>
    <t>60% to 70%</t>
  </si>
  <si>
    <t>50% to 60%</t>
  </si>
  <si>
    <t>90% or more</t>
  </si>
  <si>
    <t>These tables may be updated as further analysis is completed. This will be clearly referenced within the 'Version Control' tab in this workbook.</t>
  </si>
  <si>
    <t>V2.0</t>
  </si>
  <si>
    <t>June 2021</t>
  </si>
  <si>
    <t>2019-20 data included in all analysis
Data for all years updated following reprocessing of data with some additional cleaning rules
APC data no longer restricted to FCEs
Removal of analysis by MAINSPEF, AGE, PROCODE and CCG to allow more detail on other aspects
General additions:
- record counts to some tables
- 'most recent 10 years view' to some tables
Additional tables:
- counting patients with a 1-1 mapping of HESID to MPS Person ID (by year, all years, 10 years)
- 1-to-many and many-to-1 HESID to MPS Person ID relationships by year
- exploratory analysis of contribution of known processing differences to changes in patient counts</t>
  </si>
  <si>
    <t>Table 9: Percentage of HES records populated with valid NHS number, by HES data set and year</t>
  </si>
  <si>
    <t>Percentage of all APC episodes</t>
  </si>
  <si>
    <t>All spells</t>
  </si>
  <si>
    <t>All other spells</t>
  </si>
  <si>
    <t>Copyright © 2021 NHS Digital</t>
  </si>
  <si>
    <t>Person_ID</t>
  </si>
  <si>
    <t>Table 1a: Count of unique patients by HESID and Person_ID with percentage change, by HES data set and year</t>
  </si>
  <si>
    <t>Table 1b: Count of unique patients by HESID and Person_ID, by HES data set across multiple years</t>
  </si>
  <si>
    <t>Table 2a: Count of unique patients with a 1-1 mapping between HESID and Person_ID in both directions and related records, by HES data set and year</t>
  </si>
  <si>
    <t>Table 2b: Count of unique patients with a 1-1 mapping between HESID and Person_ID in both directions and related records, by HES data set across multiple years</t>
  </si>
  <si>
    <t>1 HESID to 1 Person_ID</t>
  </si>
  <si>
    <t>2 HESIDs to 1 Person_ID</t>
  </si>
  <si>
    <t>3 HESIDs to 1 Person_ID</t>
  </si>
  <si>
    <t>4 or more HESIDs to 1 Person_ID</t>
  </si>
  <si>
    <t>Person_IDs</t>
  </si>
  <si>
    <t>Table 3a: Number of HESIDs linking to a single Person_ID and related records, by HES data set and year</t>
  </si>
  <si>
    <t>Number of HESIDs linking to a single Person_ID</t>
  </si>
  <si>
    <t>Number of Person_IDs</t>
  </si>
  <si>
    <t>Table 3b: APC - Number of HESIDs linking to a single Person_ID and related episodes, 1997-98 to 2019-20</t>
  </si>
  <si>
    <t>Table 3c: OP - Number of HESIDs linking to a single Person_ID and related appointments, 2003-04 to 2019-20</t>
  </si>
  <si>
    <t>Table 3d: A&amp;E - Number of HESIDs linking to a single Person_ID and related attendances, 2007-08 to 2019-20</t>
  </si>
  <si>
    <t>Table 3e: All HES data sets combined - Number of HESIDs linking to a single Person_ID and related records, all years</t>
  </si>
  <si>
    <t>Person_IDs linking to multiple HESIDs where gender values explain number of HESIDs1</t>
  </si>
  <si>
    <t>1 Person_ID to 2 HESIDs</t>
  </si>
  <si>
    <t>1 Person_ID to 3 HESIDs</t>
  </si>
  <si>
    <t>1 Person_ID to 4 or more HESIDs</t>
  </si>
  <si>
    <t xml:space="preserve">1 For this table, 'gender values explain number of HESIDs' where the count of 'Not specified' or 'Not known' values of SEX + the count of distinct 'Male' or 'Female' values on records with the Person_ID = the number of HESIDs linked to the Person_ID
</t>
  </si>
  <si>
    <t>Table 4a: Count of Person_IDs linking to multiple HESIDs where gender values explain number of HESIDs, by HES data set across multiple years</t>
  </si>
  <si>
    <t>Person_IDs linking to 2 HESIDs where gender is consistent and date of birth may limit HES person matching1</t>
  </si>
  <si>
    <t xml:space="preserve">Person_IDs linking to 2 HESIDs </t>
  </si>
  <si>
    <t>1 For this table, 'gender is consistent and date of birth may limit HES person matching' for an Person_ID where all gender values on records for the Person_ID are either 'Male' or 'Female' (i.e. the 2 HESIDs are not explained by different or unknown values) and one or more of the following occurs:
- 2 or more distinct date of birth values were recorded on the related records
- at least one date of birth value on the related records was &lt;01/01/1895
- at least one date of birth value on the related records was 01/01/1901
- at least one date of birth value on the related records was 31/12/1899</t>
  </si>
  <si>
    <t>Table 4b: Count of Person_IDs linking to 2 HES IDs with consistent gender values where date of birth varies, by HES data set across multiple years</t>
  </si>
  <si>
    <t>1 Person_ID to 1 HESID</t>
  </si>
  <si>
    <t>2 Person_IDs to 1 HESID</t>
  </si>
  <si>
    <t>3 Person_IDs to 1 HESID</t>
  </si>
  <si>
    <t>4 or more Person_IDs to 1 HESID</t>
  </si>
  <si>
    <t>Table 5a: Number of Person_IDs linking to a single HESID and related records, by HES data set and year</t>
  </si>
  <si>
    <t>Number of Person_IDs linking to a single HESID</t>
  </si>
  <si>
    <t>Table 5b: APC - Number of Person_IDs linking to a single HESID and related episodes, 1997-98 to 2019-20</t>
  </si>
  <si>
    <t>Table 5c: OP - Number of Person_IDs linking to a single HESID and related appointments, 2003-04 to 2019-20</t>
  </si>
  <si>
    <t>Table 5d: A&amp;E - Number of Person_IDs linking to a single HESID and related attendances, 2007-08 to 2019-20</t>
  </si>
  <si>
    <t>Table 5e: All HES data sets combined - Number of Person_IDs linking to a single HESID and related records, all years</t>
  </si>
  <si>
    <t>Percentage of all HESIDs linked to 2 Person_IDs</t>
  </si>
  <si>
    <t>Table 6a: Number and percentage of HESIDs with fewer than 10 HES records that link to 2 Person_IDs and that have each possible distribution of Person_IDs across HES records, by HES dataset</t>
  </si>
  <si>
    <t>Number of HESIDs with this percentage of episodes having the most frequent of the 2 linked Person_IDs</t>
  </si>
  <si>
    <t>Percentage of HESIDs linked to 2 Person_IDs</t>
  </si>
  <si>
    <t>Number of HESIDs with this percentage of appointments having the most frequent of the 2 linked Person_IDs</t>
  </si>
  <si>
    <t>Number of HESIDs with this percentage of attendances having the most frequent of the 2 linked Person_IDs</t>
  </si>
  <si>
    <t>Number of HESIDs with this percentage of records having the most frequent of the 2 linked Person_IDs</t>
  </si>
  <si>
    <t>Table 6b: Number and percentage of HESIDs with 10 or more HES records that link to 2 Person_IDs by frequency of the more common Person_ID among the HES records, by HES dataset</t>
  </si>
  <si>
    <t>Table 7: Count of unmatched patients by HESID and Person_ID, by HES data set and year</t>
  </si>
  <si>
    <t>Spells where all episodes in spell have an unmatched Person_ID</t>
  </si>
  <si>
    <t>Number of episodes where Person_ID differs from Person_ID on first episode in spell1</t>
  </si>
  <si>
    <t>Maximum possible number of episodes where Person_ID may differ from Person_ID on first episode in spell2</t>
  </si>
  <si>
    <t>Maximum possible number of episodes where Person_ID differs from Person_ID on first episode in spell</t>
  </si>
  <si>
    <t>1 If all episodes in the spell had an unmatched Person_ID assigned at episode level,every episode will have a different Person_ID so the number that differ from the first will be (number of episodes in spell) -1</t>
  </si>
  <si>
    <t>2 If x = the number of episodes in a spell, and y is the least frequent Person_ID within the spell, then the maximum possible number of episodes in the spell with a different Person_ID to the first episode is x-y.  The actual number of episodes in the spell with a different Person_ID to the first episode may be lower.</t>
  </si>
  <si>
    <t>Table 8: Maximum number of APC episodes for which Person_ID could differ from first episode in spell, 2018-19 and 2019-20</t>
  </si>
  <si>
    <t>Count of overall patient numbers by HESID, Person_ID, percentage change</t>
  </si>
  <si>
    <t>Percentage of Person_IDs linked to multiple HESIDs</t>
  </si>
  <si>
    <t>Percentage of Person_IDs where number of linked HESIDs explained wholly by gender, all years</t>
  </si>
  <si>
    <t>Percentage of Person_IDs where number of linked HESIDs explained wholly by gender, 2010-11 to 2019-20</t>
  </si>
  <si>
    <t>Percentage of HESIDs linked to multiple Person_IDs</t>
  </si>
  <si>
    <t xml:space="preserve">These tables support the methodological change document describing changes to the processing of HES from April 2021, specifically the use of the Master Person Service (MPS) to assign an Person_ID, replacing the HESID as a derived consistent patient identifier. (The changes will apply from the April to July 2021 provisional data release in September 2021.)
Selected statistics for each of the finalised annual HES data sets have been produced to compare counts of patients and associated hospital activity for years up to 2019-20 using the Person_ID and HESID.
</t>
  </si>
  <si>
    <t>V3.0</t>
  </si>
  <si>
    <t>Number of HES records with each Person_ID</t>
  </si>
  <si>
    <t>Number of HESIDs with this number of HES episodes and this distribution of linked Person_IDs</t>
  </si>
  <si>
    <t>Percentage of HESIDs with this number of HES episodes that have this distribution of linked Person_IDs</t>
  </si>
  <si>
    <t>Number of HESIDs with this number of HES appointments and this distribution of linked Person_IDs</t>
  </si>
  <si>
    <t>Percentage of HESIDs with this number of HES appointments that have this distribution of linked Person_IDs</t>
  </si>
  <si>
    <t>Number of HESIDs with this number of HES attendances and this distribution of linked Person_IDs</t>
  </si>
  <si>
    <t>Percentage of HESIDs with this number of HES attendances that have this distribution of linked Person_IDs</t>
  </si>
  <si>
    <t>Number of HESIDs with this number of HES records and this distribution of linked Person_IDs</t>
  </si>
  <si>
    <t>Percentage of HESIDs with this number of HES records that have this distribution of linked Person_IDs</t>
  </si>
  <si>
    <t>Total HESIDs with 2 Person_IDs and fewer than 10 records</t>
  </si>
  <si>
    <t>Total HESIDs with 2 Person_IDs and 10 or more records</t>
  </si>
  <si>
    <t>Only Person_ID</t>
  </si>
  <si>
    <t>- update the references to MPS Person ID to read Person_ID and update MPS ID to read Person_ID to be consistent with other publications and websites in both the text and all the tables and charts in the document and the supporting excel file
- remove paragraph 12 in section "Person identifier using the Master Person Service": "To reduce the risk of false matches, unmatched MPS Person IDs will always be assigned to HES records with either of the following:
• Postcode is null and NHS number is null or 0
• NHS number is null or 0, and date of birth is more than 120 years prior to activity date"
- change text from paragraph 13 in section "Person identifier using the Master Person Service" from "MPS Person ID Handbook" to "Person_ID handbook for HES users" (including the Hyperlink to the PDF document)
- remove text from paragraph 13 in section "Person identifier using the Master Person Service": "which will be available from August 2021"</t>
  </si>
  <si>
    <t>Published: August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</si>
</sst>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_-* #,##0_-;\-* #,##0_-;_-* &quot;-&quot;??_-;_-@_-"/>
    <numFmt numFmtId="166" formatCode="[$-F800]dddd\,\ mmmm\ dd\,\ yyyy"/>
    <numFmt numFmtId="167" formatCode="0.000%"/>
  </numFmts>
  <fonts count="42" x14ac:knownFonts="1">
    <font>
      <sz val="12"/>
      <color theme="1"/>
      <name val="Arial"/>
      <family val="2"/>
    </font>
    <font>
      <sz val="12"/>
      <color theme="1"/>
      <name val="Arial"/>
      <family val="2"/>
    </font>
    <font>
      <b/>
      <sz val="10"/>
      <name val="Arial"/>
      <family val="2"/>
    </font>
    <font>
      <sz val="11"/>
      <color theme="1"/>
      <name val="Calibri"/>
      <family val="2"/>
      <scheme val="minor"/>
    </font>
    <font>
      <sz val="10"/>
      <name val="Arial"/>
      <family val="2"/>
      <charset val="1"/>
    </font>
    <font>
      <sz val="10"/>
      <name val="Arial"/>
      <family val="2"/>
    </font>
    <font>
      <sz val="8"/>
      <name val="Arial"/>
      <family val="2"/>
    </font>
    <font>
      <sz val="11"/>
      <name val="Calibri"/>
      <family val="2"/>
      <scheme val="minor"/>
    </font>
    <font>
      <sz val="10"/>
      <color theme="1"/>
      <name val="Times New Roman"/>
      <family val="1"/>
    </font>
    <font>
      <b/>
      <sz val="9"/>
      <color rgb="FF000000"/>
      <name val="Arial"/>
      <family val="2"/>
    </font>
    <font>
      <b/>
      <sz val="9"/>
      <name val="Arial"/>
      <family val="2"/>
    </font>
    <font>
      <sz val="9"/>
      <color rgb="FF000000"/>
      <name val="Arial"/>
      <family val="2"/>
    </font>
    <font>
      <sz val="9"/>
      <name val="Arial"/>
      <family val="2"/>
    </font>
    <font>
      <b/>
      <sz val="12"/>
      <color theme="1"/>
      <name val="Arial"/>
      <family val="2"/>
    </font>
    <font>
      <sz val="9"/>
      <color theme="1"/>
      <name val="Arial"/>
      <family val="2"/>
    </font>
    <font>
      <b/>
      <sz val="9"/>
      <color theme="1"/>
      <name val="Arial"/>
      <family val="2"/>
    </font>
    <font>
      <b/>
      <sz val="12"/>
      <color rgb="FF000000"/>
      <name val="Arial"/>
      <family val="2"/>
    </font>
    <font>
      <b/>
      <sz val="10"/>
      <name val="Arial"/>
      <family val="2"/>
      <charset val="1"/>
    </font>
    <font>
      <b/>
      <sz val="14"/>
      <name val="Arial"/>
      <family val="2"/>
    </font>
    <font>
      <sz val="10"/>
      <color theme="1"/>
      <name val="Arial"/>
      <family val="2"/>
    </font>
    <font>
      <b/>
      <sz val="27"/>
      <color theme="4"/>
      <name val="Calibri"/>
      <family val="2"/>
      <scheme val="minor"/>
    </font>
    <font>
      <sz val="35"/>
      <color rgb="FF003360"/>
      <name val="Calibri"/>
      <family val="2"/>
      <scheme val="minor"/>
    </font>
    <font>
      <u/>
      <sz val="11"/>
      <color theme="10"/>
      <name val="Calibri"/>
      <family val="2"/>
    </font>
    <font>
      <u/>
      <sz val="11"/>
      <color theme="10"/>
      <name val="Calibri"/>
      <family val="2"/>
      <scheme val="minor"/>
    </font>
    <font>
      <b/>
      <sz val="12"/>
      <color rgb="FF424D58"/>
      <name val="Calibri"/>
      <family val="2"/>
      <scheme val="minor"/>
    </font>
    <font>
      <sz val="12"/>
      <color rgb="FF424D58"/>
      <name val="Calibri"/>
      <family val="2"/>
      <scheme val="minor"/>
    </font>
    <font>
      <sz val="11"/>
      <color rgb="FF424D58"/>
      <name val="Calibri"/>
      <family val="2"/>
      <scheme val="minor"/>
    </font>
    <font>
      <u/>
      <sz val="12"/>
      <color rgb="FF004488"/>
      <name val="Arial"/>
      <family val="2"/>
    </font>
    <font>
      <u/>
      <sz val="11"/>
      <color rgb="FF004488"/>
      <name val="Arial"/>
      <family val="2"/>
    </font>
    <font>
      <b/>
      <sz val="20"/>
      <name val="Calibri"/>
      <family val="2"/>
      <scheme val="minor"/>
    </font>
    <font>
      <sz val="11"/>
      <color theme="1"/>
      <name val="Arial"/>
      <family val="2"/>
    </font>
    <font>
      <b/>
      <sz val="12"/>
      <color rgb="FF005EB8"/>
      <name val="Arial"/>
      <family val="2"/>
    </font>
    <font>
      <b/>
      <sz val="12"/>
      <color indexed="18"/>
      <name val="Arial"/>
      <family val="2"/>
    </font>
    <font>
      <b/>
      <sz val="14"/>
      <color theme="1"/>
      <name val="Arial"/>
      <family val="2"/>
    </font>
    <font>
      <b/>
      <sz val="11"/>
      <color theme="1"/>
      <name val="Arial"/>
      <family val="2"/>
    </font>
    <font>
      <b/>
      <sz val="12"/>
      <name val="Calibri"/>
      <family val="2"/>
      <scheme val="minor"/>
    </font>
    <font>
      <b/>
      <sz val="11"/>
      <color theme="1"/>
      <name val="Calibri"/>
      <family val="2"/>
      <scheme val="minor"/>
    </font>
    <font>
      <u/>
      <sz val="11"/>
      <color rgb="FF0070C0"/>
      <name val="Calibri"/>
      <family val="2"/>
      <scheme val="minor"/>
    </font>
    <font>
      <sz val="12"/>
      <name val="Arial"/>
      <family val="2"/>
    </font>
    <font>
      <sz val="12"/>
      <color rgb="FFFF0000"/>
      <name val="Arial"/>
      <family val="2"/>
    </font>
    <font>
      <b/>
      <u/>
      <sz val="12"/>
      <name val="Arial"/>
      <family val="2"/>
    </font>
    <font>
      <b/>
      <u/>
      <sz val="10"/>
      <name val="Arial"/>
      <family val="2"/>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499984740745262"/>
        <bgColor indexed="64"/>
      </patternFill>
    </fill>
  </fills>
  <borders count="50">
    <border>
      <left/>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rgb="FFA6A6A6"/>
      </right>
      <top/>
      <bottom style="medium">
        <color indexed="64"/>
      </bottom>
      <diagonal/>
    </border>
    <border>
      <left style="medium">
        <color indexed="64"/>
      </left>
      <right style="medium">
        <color indexed="64"/>
      </right>
      <top/>
      <bottom style="medium">
        <color rgb="FFA6A6A6"/>
      </bottom>
      <diagonal/>
    </border>
    <border>
      <left/>
      <right style="medium">
        <color rgb="FFA6A6A6"/>
      </right>
      <top/>
      <bottom style="medium">
        <color rgb="FFA6A6A6"/>
      </bottom>
      <diagonal/>
    </border>
    <border>
      <left/>
      <right style="medium">
        <color indexed="64"/>
      </right>
      <top/>
      <bottom style="medium">
        <color rgb="FFA6A6A6"/>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medium">
        <color indexed="64"/>
      </right>
      <top style="medium">
        <color rgb="FFA6A6A6"/>
      </top>
      <bottom style="medium">
        <color theme="0" tint="-0.34998626667073579"/>
      </bottom>
      <diagonal/>
    </border>
    <border>
      <left style="medium">
        <color indexed="64"/>
      </left>
      <right style="medium">
        <color theme="0" tint="-0.24994659260841701"/>
      </right>
      <top style="medium">
        <color indexed="64"/>
      </top>
      <bottom style="medium">
        <color theme="0" tint="-0.34998626667073579"/>
      </bottom>
      <diagonal/>
    </border>
    <border>
      <left style="medium">
        <color theme="0" tint="-0.24994659260841701"/>
      </left>
      <right style="medium">
        <color theme="0" tint="-0.24994659260841701"/>
      </right>
      <top style="medium">
        <color indexed="64"/>
      </top>
      <bottom style="medium">
        <color theme="0" tint="-0.34998626667073579"/>
      </bottom>
      <diagonal/>
    </border>
    <border>
      <left style="medium">
        <color theme="0" tint="-0.24994659260841701"/>
      </left>
      <right style="medium">
        <color indexed="64"/>
      </right>
      <top style="medium">
        <color indexed="64"/>
      </top>
      <bottom style="medium">
        <color theme="0" tint="-0.34998626667073579"/>
      </bottom>
      <diagonal/>
    </border>
    <border>
      <left style="medium">
        <color indexed="64"/>
      </left>
      <right style="medium">
        <color theme="0" tint="-0.24994659260841701"/>
      </right>
      <top style="medium">
        <color theme="0" tint="-0.34998626667073579"/>
      </top>
      <bottom style="medium">
        <color theme="0" tint="-0.34998626667073579"/>
      </bottom>
      <diagonal/>
    </border>
    <border>
      <left style="medium">
        <color theme="0" tint="-0.24994659260841701"/>
      </left>
      <right style="medium">
        <color theme="0" tint="-0.24994659260841701"/>
      </right>
      <top style="medium">
        <color theme="0" tint="-0.34998626667073579"/>
      </top>
      <bottom style="medium">
        <color theme="0" tint="-0.34998626667073579"/>
      </bottom>
      <diagonal/>
    </border>
    <border>
      <left style="medium">
        <color theme="0" tint="-0.24994659260841701"/>
      </left>
      <right style="medium">
        <color indexed="64"/>
      </right>
      <top style="medium">
        <color theme="0" tint="-0.34998626667073579"/>
      </top>
      <bottom style="medium">
        <color theme="0" tint="-0.34998626667073579"/>
      </bottom>
      <diagonal/>
    </border>
    <border>
      <left style="medium">
        <color indexed="64"/>
      </left>
      <right style="medium">
        <color rgb="FFA6A6A6"/>
      </right>
      <top/>
      <bottom style="medium">
        <color indexed="64"/>
      </bottom>
      <diagonal/>
    </border>
    <border>
      <left style="medium">
        <color indexed="64"/>
      </left>
      <right style="medium">
        <color theme="0" tint="-0.24994659260841701"/>
      </right>
      <top style="medium">
        <color theme="0" tint="-0.34998626667073579"/>
      </top>
      <bottom style="medium">
        <color indexed="64"/>
      </bottom>
      <diagonal/>
    </border>
    <border>
      <left style="medium">
        <color theme="0" tint="-0.24994659260841701"/>
      </left>
      <right style="medium">
        <color theme="0" tint="-0.24994659260841701"/>
      </right>
      <top style="medium">
        <color theme="0" tint="-0.34998626667073579"/>
      </top>
      <bottom style="medium">
        <color indexed="64"/>
      </bottom>
      <diagonal/>
    </border>
    <border>
      <left style="medium">
        <color theme="0" tint="-0.24994659260841701"/>
      </left>
      <right style="medium">
        <color indexed="64"/>
      </right>
      <top style="medium">
        <color theme="0" tint="-0.34998626667073579"/>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theme="0" tint="-0.34998626667073579"/>
      </top>
      <bottom style="medium">
        <color theme="0" tint="-0.34998626667073579"/>
      </bottom>
      <diagonal/>
    </border>
    <border>
      <left style="medium">
        <color indexed="64"/>
      </left>
      <right style="medium">
        <color indexed="64"/>
      </right>
      <top style="medium">
        <color theme="0" tint="-0.34998626667073579"/>
      </top>
      <bottom style="medium">
        <color indexed="64"/>
      </bottom>
      <diagonal/>
    </border>
    <border>
      <left style="medium">
        <color indexed="64"/>
      </left>
      <right style="medium">
        <color indexed="64"/>
      </right>
      <top/>
      <bottom style="medium">
        <color theme="0" tint="-0.34998626667073579"/>
      </bottom>
      <diagonal/>
    </border>
    <border>
      <left style="thin">
        <color indexed="64"/>
      </left>
      <right style="thin">
        <color indexed="64"/>
      </right>
      <top style="thin">
        <color indexed="64"/>
      </top>
      <bottom/>
      <diagonal/>
    </border>
    <border>
      <left style="medium">
        <color rgb="FFA6A6A6"/>
      </left>
      <right style="medium">
        <color indexed="64"/>
      </right>
      <top style="medium">
        <color rgb="FFA6A6A6"/>
      </top>
      <bottom style="medium">
        <color indexed="64"/>
      </bottom>
      <diagonal/>
    </border>
    <border>
      <left style="medium">
        <color indexed="64"/>
      </left>
      <right style="medium">
        <color indexed="64"/>
      </right>
      <top/>
      <bottom/>
      <diagonal/>
    </border>
    <border>
      <left style="medium">
        <color rgb="FFA6A6A6"/>
      </left>
      <right style="medium">
        <color auto="1"/>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9" fontId="1" fillId="0" borderId="0" applyFont="0" applyFill="0" applyBorder="0" applyAlignment="0" applyProtection="0"/>
    <xf numFmtId="0" fontId="4" fillId="0" borderId="0"/>
    <xf numFmtId="9" fontId="4" fillId="0" borderId="0" applyFont="0" applyFill="0" applyBorder="0" applyAlignment="0" applyProtection="0"/>
    <xf numFmtId="43" fontId="4" fillId="0" borderId="0" applyFont="0" applyFill="0" applyBorder="0" applyAlignment="0" applyProtection="0"/>
    <xf numFmtId="0" fontId="3" fillId="0" borderId="0"/>
    <xf numFmtId="0" fontId="22" fillId="0" borderId="0" applyNumberFormat="0" applyFill="0" applyBorder="0" applyAlignment="0" applyProtection="0"/>
    <xf numFmtId="0" fontId="27" fillId="0" borderId="0" applyNumberFormat="0" applyFill="0" applyBorder="0" applyAlignment="0" applyProtection="0"/>
    <xf numFmtId="0" fontId="23" fillId="0" borderId="0" applyNumberFormat="0" applyFill="0" applyBorder="0" applyAlignment="0" applyProtection="0"/>
  </cellStyleXfs>
  <cellXfs count="217">
    <xf numFmtId="0" fontId="0" fillId="0" borderId="0" xfId="0"/>
    <xf numFmtId="0" fontId="8" fillId="0" borderId="1" xfId="0" applyFont="1" applyBorder="1"/>
    <xf numFmtId="0" fontId="10" fillId="0" borderId="2" xfId="0" applyFont="1" applyBorder="1" applyAlignment="1">
      <alignment vertical="center"/>
    </xf>
    <xf numFmtId="0" fontId="10" fillId="0" borderId="3" xfId="0" applyFont="1" applyBorder="1" applyAlignment="1">
      <alignment vertical="center"/>
    </xf>
    <xf numFmtId="0" fontId="10" fillId="0" borderId="1" xfId="0" applyFont="1" applyBorder="1" applyAlignment="1">
      <alignment vertical="center"/>
    </xf>
    <xf numFmtId="0" fontId="11" fillId="0" borderId="4" xfId="0" applyFont="1" applyBorder="1" applyAlignment="1">
      <alignment vertical="center"/>
    </xf>
    <xf numFmtId="3" fontId="11" fillId="0" borderId="5" xfId="0" applyNumberFormat="1" applyFont="1" applyBorder="1" applyAlignment="1">
      <alignment horizontal="right" vertical="center"/>
    </xf>
    <xf numFmtId="0" fontId="8" fillId="0" borderId="5" xfId="0" applyFont="1" applyBorder="1"/>
    <xf numFmtId="0" fontId="8" fillId="0" borderId="6" xfId="0" applyFont="1" applyBorder="1"/>
    <xf numFmtId="0" fontId="11" fillId="0" borderId="2" xfId="0" applyFont="1" applyBorder="1" applyAlignment="1">
      <alignment vertical="center"/>
    </xf>
    <xf numFmtId="3" fontId="11" fillId="0" borderId="3" xfId="0" applyNumberFormat="1" applyFont="1" applyBorder="1" applyAlignment="1">
      <alignment horizontal="right" vertical="center"/>
    </xf>
    <xf numFmtId="3" fontId="11" fillId="0" borderId="6" xfId="0" applyNumberFormat="1" applyFont="1" applyBorder="1" applyAlignment="1">
      <alignment horizontal="right" vertical="center"/>
    </xf>
    <xf numFmtId="3" fontId="12" fillId="0" borderId="6" xfId="0" applyNumberFormat="1" applyFont="1" applyBorder="1" applyAlignment="1">
      <alignment horizontal="right" vertical="center"/>
    </xf>
    <xf numFmtId="3" fontId="12" fillId="0" borderId="1" xfId="0" applyNumberFormat="1" applyFont="1" applyBorder="1" applyAlignment="1">
      <alignment horizontal="right" vertical="center"/>
    </xf>
    <xf numFmtId="3" fontId="11" fillId="0" borderId="1" xfId="0" applyNumberFormat="1" applyFont="1" applyBorder="1" applyAlignment="1">
      <alignment horizontal="right" vertical="center"/>
    </xf>
    <xf numFmtId="0" fontId="11" fillId="0" borderId="10" xfId="0" applyFont="1" applyFill="1" applyBorder="1" applyAlignment="1">
      <alignment vertical="center"/>
    </xf>
    <xf numFmtId="9" fontId="11" fillId="0" borderId="3" xfId="1" applyNumberFormat="1" applyFont="1" applyBorder="1" applyAlignment="1">
      <alignment horizontal="right" vertical="center"/>
    </xf>
    <xf numFmtId="0" fontId="9" fillId="0" borderId="7" xfId="0" applyFont="1" applyBorder="1" applyAlignment="1">
      <alignment horizontal="center" vertical="center"/>
    </xf>
    <xf numFmtId="0" fontId="13" fillId="0" borderId="0" xfId="0" applyFont="1"/>
    <xf numFmtId="3" fontId="0" fillId="0" borderId="0" xfId="0" applyNumberFormat="1" applyFont="1"/>
    <xf numFmtId="0" fontId="0" fillId="0" borderId="0" xfId="0" applyFont="1"/>
    <xf numFmtId="0" fontId="14" fillId="0" borderId="0" xfId="0" applyFont="1"/>
    <xf numFmtId="0" fontId="11" fillId="0" borderId="15" xfId="0" applyFont="1" applyBorder="1" applyAlignment="1">
      <alignment vertical="center"/>
    </xf>
    <xf numFmtId="0" fontId="10" fillId="0" borderId="22" xfId="0" applyFont="1" applyBorder="1" applyAlignment="1">
      <alignment vertical="center"/>
    </xf>
    <xf numFmtId="164" fontId="14" fillId="0" borderId="27" xfId="0" applyNumberFormat="1" applyFont="1" applyBorder="1"/>
    <xf numFmtId="164" fontId="14" fillId="0" borderId="28" xfId="0" applyNumberFormat="1" applyFont="1" applyBorder="1"/>
    <xf numFmtId="164" fontId="14" fillId="0" borderId="29" xfId="0" applyNumberFormat="1" applyFont="1" applyBorder="1" applyAlignment="1">
      <alignment horizontal="center"/>
    </xf>
    <xf numFmtId="0" fontId="10" fillId="0" borderId="10" xfId="0" applyFont="1" applyBorder="1" applyAlignment="1">
      <alignment vertical="center"/>
    </xf>
    <xf numFmtId="164" fontId="11" fillId="0" borderId="16" xfId="1" applyNumberFormat="1" applyFont="1" applyBorder="1" applyAlignment="1">
      <alignment horizontal="right" vertical="center"/>
    </xf>
    <xf numFmtId="164" fontId="11" fillId="0" borderId="17" xfId="1" applyNumberFormat="1" applyFont="1" applyBorder="1" applyAlignment="1">
      <alignment horizontal="right" vertical="center"/>
    </xf>
    <xf numFmtId="164" fontId="11" fillId="0" borderId="18" xfId="1" applyNumberFormat="1" applyFont="1" applyBorder="1" applyAlignment="1">
      <alignment horizontal="right" vertical="center"/>
    </xf>
    <xf numFmtId="164" fontId="11" fillId="0" borderId="19" xfId="1" applyNumberFormat="1" applyFont="1" applyBorder="1" applyAlignment="1">
      <alignment horizontal="right" vertical="center"/>
    </xf>
    <xf numFmtId="164" fontId="11" fillId="0" borderId="20" xfId="1" applyNumberFormat="1" applyFont="1" applyBorder="1" applyAlignment="1">
      <alignment horizontal="right" vertical="center"/>
    </xf>
    <xf numFmtId="164" fontId="11" fillId="0" borderId="21" xfId="1" applyNumberFormat="1" applyFont="1" applyBorder="1" applyAlignment="1">
      <alignment horizontal="right" vertical="center"/>
    </xf>
    <xf numFmtId="164" fontId="11" fillId="0" borderId="23" xfId="1" applyNumberFormat="1" applyFont="1" applyBorder="1" applyAlignment="1">
      <alignment horizontal="right" vertical="center"/>
    </xf>
    <xf numFmtId="164" fontId="11" fillId="0" borderId="24" xfId="1" applyNumberFormat="1" applyFont="1" applyBorder="1" applyAlignment="1">
      <alignment horizontal="right" vertical="center"/>
    </xf>
    <xf numFmtId="164" fontId="11" fillId="0" borderId="25" xfId="1" applyNumberFormat="1" applyFont="1" applyBorder="1" applyAlignment="1">
      <alignment horizontal="right" vertical="center"/>
    </xf>
    <xf numFmtId="0" fontId="16" fillId="0" borderId="0" xfId="0" applyFont="1" applyAlignment="1">
      <alignment vertical="center"/>
    </xf>
    <xf numFmtId="0" fontId="4" fillId="0" borderId="0" xfId="2"/>
    <xf numFmtId="3" fontId="4" fillId="0" borderId="0" xfId="2" applyNumberFormat="1"/>
    <xf numFmtId="165" fontId="18" fillId="0" borderId="0" xfId="4" applyNumberFormat="1" applyFont="1"/>
    <xf numFmtId="0" fontId="18" fillId="0" borderId="0" xfId="2" applyFont="1"/>
    <xf numFmtId="10" fontId="18" fillId="0" borderId="0" xfId="3" applyNumberFormat="1" applyFont="1"/>
    <xf numFmtId="0" fontId="2" fillId="0" borderId="0" xfId="2" applyFont="1" applyAlignment="1">
      <alignment horizontal="center"/>
    </xf>
    <xf numFmtId="0" fontId="2" fillId="0" borderId="0" xfId="2" applyFont="1"/>
    <xf numFmtId="0" fontId="17" fillId="0" borderId="11" xfId="2" applyFont="1" applyFill="1" applyBorder="1" applyAlignment="1">
      <alignment wrapText="1"/>
    </xf>
    <xf numFmtId="0" fontId="4" fillId="0" borderId="11" xfId="2" applyFill="1" applyBorder="1" applyAlignment="1">
      <alignment wrapText="1"/>
    </xf>
    <xf numFmtId="3" fontId="4" fillId="0" borderId="11" xfId="2" applyNumberFormat="1" applyBorder="1"/>
    <xf numFmtId="10" fontId="19" fillId="0" borderId="11" xfId="3" applyNumberFormat="1" applyFont="1" applyBorder="1"/>
    <xf numFmtId="10" fontId="4" fillId="0" borderId="11" xfId="1" applyNumberFormat="1" applyFont="1" applyBorder="1"/>
    <xf numFmtId="0" fontId="4" fillId="0" borderId="11" xfId="2" applyBorder="1"/>
    <xf numFmtId="0" fontId="3" fillId="0" borderId="0" xfId="5" applyAlignment="1">
      <alignment wrapText="1"/>
    </xf>
    <xf numFmtId="0" fontId="7" fillId="0" borderId="0" xfId="5" applyFont="1" applyAlignment="1" applyProtection="1">
      <alignment vertical="top" wrapText="1"/>
      <protection locked="0"/>
    </xf>
    <xf numFmtId="0" fontId="24" fillId="0" borderId="0" xfId="5" applyFont="1" applyAlignment="1">
      <alignment vertical="center"/>
    </xf>
    <xf numFmtId="0" fontId="25" fillId="0" borderId="0" xfId="5" applyFont="1" applyAlignment="1">
      <alignment vertical="center"/>
    </xf>
    <xf numFmtId="0" fontId="3" fillId="0" borderId="0" xfId="5" applyAlignment="1">
      <alignment vertical="center"/>
    </xf>
    <xf numFmtId="0" fontId="26" fillId="0" borderId="0" xfId="5" applyFont="1" applyAlignment="1">
      <alignment vertical="center"/>
    </xf>
    <xf numFmtId="0" fontId="22" fillId="0" borderId="0" xfId="6" applyFill="1" applyAlignment="1">
      <alignment vertical="center"/>
    </xf>
    <xf numFmtId="3" fontId="11" fillId="0" borderId="2" xfId="0" applyNumberFormat="1" applyFont="1" applyBorder="1" applyAlignment="1">
      <alignment horizontal="right" vertical="center"/>
    </xf>
    <xf numFmtId="0" fontId="9" fillId="0" borderId="10" xfId="0" applyFont="1" applyBorder="1" applyAlignment="1">
      <alignment horizontal="center" vertical="center"/>
    </xf>
    <xf numFmtId="0" fontId="10" fillId="0" borderId="10" xfId="0" applyFont="1" applyBorder="1" applyAlignment="1">
      <alignment horizontal="center" vertical="center"/>
    </xf>
    <xf numFmtId="0" fontId="10" fillId="0" borderId="2" xfId="0" applyFont="1" applyBorder="1" applyAlignment="1">
      <alignment horizontal="center" vertical="center"/>
    </xf>
    <xf numFmtId="3" fontId="11" fillId="0" borderId="10" xfId="0" applyNumberFormat="1" applyFont="1" applyBorder="1" applyAlignment="1">
      <alignment horizontal="right" vertical="center"/>
    </xf>
    <xf numFmtId="0" fontId="3" fillId="0" borderId="0" xfId="5" applyAlignment="1">
      <alignment wrapText="1"/>
    </xf>
    <xf numFmtId="0" fontId="18" fillId="2" borderId="0" xfId="5" applyFont="1" applyFill="1" applyAlignment="1">
      <alignment vertical="top" wrapText="1"/>
    </xf>
    <xf numFmtId="0" fontId="30" fillId="2" borderId="0" xfId="5" applyFont="1" applyFill="1" applyAlignment="1">
      <alignment wrapText="1"/>
    </xf>
    <xf numFmtId="0" fontId="31" fillId="2" borderId="0" xfId="5" applyFont="1" applyFill="1" applyAlignment="1">
      <alignment vertical="top"/>
    </xf>
    <xf numFmtId="0" fontId="32" fillId="2" borderId="0" xfId="5" applyFont="1" applyFill="1" applyAlignment="1">
      <alignment vertical="top" wrapText="1"/>
    </xf>
    <xf numFmtId="0" fontId="30" fillId="2" borderId="0" xfId="5" applyFont="1" applyFill="1" applyAlignment="1">
      <alignment horizontal="left" wrapText="1"/>
    </xf>
    <xf numFmtId="0" fontId="30" fillId="2" borderId="0" xfId="5" applyFont="1" applyFill="1"/>
    <xf numFmtId="0" fontId="33" fillId="2" borderId="0" xfId="5" applyFont="1" applyFill="1" applyAlignment="1">
      <alignment wrapText="1"/>
    </xf>
    <xf numFmtId="0" fontId="34" fillId="2" borderId="0" xfId="5" applyFont="1" applyFill="1" applyAlignment="1">
      <alignment wrapText="1"/>
    </xf>
    <xf numFmtId="0" fontId="13" fillId="3" borderId="11" xfId="5" applyFont="1" applyFill="1" applyBorder="1" applyAlignment="1">
      <alignment horizontal="center" vertical="center" wrapText="1"/>
    </xf>
    <xf numFmtId="166" fontId="1" fillId="2" borderId="11" xfId="5" applyNumberFormat="1" applyFont="1" applyFill="1" applyBorder="1" applyAlignment="1">
      <alignment horizontal="center" vertical="center"/>
    </xf>
    <xf numFmtId="0" fontId="1" fillId="2" borderId="11" xfId="5" applyFont="1" applyFill="1" applyBorder="1" applyAlignment="1">
      <alignment vertical="center" wrapText="1"/>
    </xf>
    <xf numFmtId="0" fontId="18" fillId="2" borderId="0" xfId="5" quotePrefix="1" applyFont="1" applyFill="1" applyAlignment="1">
      <alignment vertical="center"/>
    </xf>
    <xf numFmtId="0" fontId="1" fillId="2" borderId="11" xfId="5" applyFont="1" applyFill="1" applyBorder="1" applyAlignment="1">
      <alignment horizontal="center" vertical="center"/>
    </xf>
    <xf numFmtId="10" fontId="4" fillId="0" borderId="0" xfId="1" applyNumberFormat="1" applyFont="1"/>
    <xf numFmtId="0" fontId="3" fillId="0" borderId="0" xfId="5" applyAlignment="1">
      <alignment wrapText="1"/>
    </xf>
    <xf numFmtId="0" fontId="3" fillId="0" borderId="0" xfId="5" applyAlignment="1">
      <alignment wrapText="1"/>
    </xf>
    <xf numFmtId="0" fontId="3" fillId="0" borderId="0" xfId="5" applyFont="1" applyAlignment="1">
      <alignment wrapText="1"/>
    </xf>
    <xf numFmtId="49" fontId="1" fillId="2" borderId="30" xfId="5" applyNumberFormat="1" applyFont="1" applyFill="1" applyBorder="1" applyAlignment="1">
      <alignment horizontal="center" vertical="center"/>
    </xf>
    <xf numFmtId="0" fontId="5" fillId="0" borderId="0" xfId="2" applyFont="1"/>
    <xf numFmtId="0" fontId="4" fillId="0" borderId="0" xfId="2" applyBorder="1"/>
    <xf numFmtId="3" fontId="4" fillId="0" borderId="0" xfId="2" applyNumberFormat="1" applyBorder="1"/>
    <xf numFmtId="9" fontId="4" fillId="0" borderId="0" xfId="1" applyFont="1" applyBorder="1"/>
    <xf numFmtId="10" fontId="4" fillId="0" borderId="0" xfId="1" applyNumberFormat="1" applyFont="1" applyBorder="1"/>
    <xf numFmtId="3" fontId="17" fillId="0" borderId="11" xfId="2" applyNumberFormat="1" applyFont="1" applyFill="1" applyBorder="1" applyAlignment="1">
      <alignment wrapText="1"/>
    </xf>
    <xf numFmtId="10" fontId="4" fillId="0" borderId="11" xfId="2" applyNumberFormat="1" applyBorder="1"/>
    <xf numFmtId="10" fontId="4" fillId="0" borderId="11" xfId="2" applyNumberFormat="1" applyFill="1" applyBorder="1" applyAlignment="1">
      <alignment wrapText="1"/>
    </xf>
    <xf numFmtId="10" fontId="4" fillId="0" borderId="0" xfId="2" applyNumberFormat="1"/>
    <xf numFmtId="3" fontId="0" fillId="0" borderId="0" xfId="0" applyNumberFormat="1"/>
    <xf numFmtId="0" fontId="10" fillId="0" borderId="3" xfId="0" applyFont="1" applyFill="1" applyBorder="1" applyAlignment="1">
      <alignment vertical="center"/>
    </xf>
    <xf numFmtId="0" fontId="10" fillId="0" borderId="1" xfId="0" applyFont="1" applyFill="1" applyBorder="1" applyAlignment="1">
      <alignment vertical="center"/>
    </xf>
    <xf numFmtId="3" fontId="11" fillId="0" borderId="5" xfId="0" applyNumberFormat="1" applyFont="1" applyFill="1" applyBorder="1" applyAlignment="1">
      <alignment horizontal="right" vertical="center"/>
    </xf>
    <xf numFmtId="0" fontId="8" fillId="0" borderId="5" xfId="0" applyFont="1" applyFill="1" applyBorder="1"/>
    <xf numFmtId="0" fontId="8" fillId="0" borderId="6" xfId="0" applyFont="1" applyFill="1" applyBorder="1"/>
    <xf numFmtId="3" fontId="11" fillId="0" borderId="3" xfId="0" applyNumberFormat="1" applyFont="1" applyFill="1" applyBorder="1" applyAlignment="1">
      <alignment horizontal="right" vertical="center"/>
    </xf>
    <xf numFmtId="0" fontId="38" fillId="0" borderId="0" xfId="0" applyFont="1"/>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10" fontId="11" fillId="0" borderId="6" xfId="1" applyNumberFormat="1" applyFont="1" applyFill="1" applyBorder="1" applyAlignment="1">
      <alignment horizontal="right" vertical="center"/>
    </xf>
    <xf numFmtId="10" fontId="11" fillId="0" borderId="31" xfId="1" applyNumberFormat="1" applyFont="1" applyFill="1" applyBorder="1" applyAlignment="1">
      <alignment horizontal="right" vertical="center"/>
    </xf>
    <xf numFmtId="0" fontId="10" fillId="0" borderId="3" xfId="0" applyFont="1" applyFill="1" applyBorder="1" applyAlignment="1">
      <alignment vertical="center" wrapText="1"/>
    </xf>
    <xf numFmtId="0" fontId="10" fillId="0" borderId="10" xfId="0" applyFont="1" applyFill="1" applyBorder="1" applyAlignment="1">
      <alignment vertical="center"/>
    </xf>
    <xf numFmtId="0" fontId="10" fillId="0" borderId="10" xfId="0" applyFont="1" applyFill="1" applyBorder="1" applyAlignment="1">
      <alignment vertical="center" wrapText="1"/>
    </xf>
    <xf numFmtId="3" fontId="11" fillId="0" borderId="10" xfId="0" applyNumberFormat="1" applyFont="1" applyFill="1" applyBorder="1" applyAlignment="1">
      <alignment horizontal="right" vertical="center"/>
    </xf>
    <xf numFmtId="0" fontId="4" fillId="0" borderId="0" xfId="2" applyFill="1" applyBorder="1" applyAlignment="1">
      <alignment wrapText="1"/>
    </xf>
    <xf numFmtId="0" fontId="0" fillId="0" borderId="2" xfId="0" applyBorder="1" applyAlignment="1">
      <alignment wrapText="1"/>
    </xf>
    <xf numFmtId="0" fontId="10" fillId="0" borderId="10" xfId="0" applyFont="1" applyBorder="1" applyAlignment="1">
      <alignment vertical="center" wrapText="1"/>
    </xf>
    <xf numFmtId="3" fontId="11" fillId="0" borderId="10" xfId="0" applyNumberFormat="1" applyFont="1" applyBorder="1" applyAlignment="1">
      <alignment horizontal="right" vertical="center" wrapText="1"/>
    </xf>
    <xf numFmtId="0" fontId="0" fillId="0" borderId="0" xfId="0" applyAlignment="1">
      <alignment wrapText="1"/>
    </xf>
    <xf numFmtId="0" fontId="10" fillId="0" borderId="2" xfId="0" applyFont="1" applyBorder="1" applyAlignment="1">
      <alignment vertical="center" wrapText="1"/>
    </xf>
    <xf numFmtId="164" fontId="11" fillId="0" borderId="10" xfId="1" applyNumberFormat="1" applyFont="1" applyFill="1" applyBorder="1" applyAlignment="1">
      <alignment horizontal="right" vertical="center"/>
    </xf>
    <xf numFmtId="0" fontId="9" fillId="0" borderId="10" xfId="0" applyFont="1" applyBorder="1" applyAlignment="1">
      <alignment vertical="center"/>
    </xf>
    <xf numFmtId="164" fontId="11" fillId="0" borderId="2" xfId="1" applyNumberFormat="1" applyFont="1" applyBorder="1" applyAlignment="1">
      <alignment horizontal="right" vertical="center"/>
    </xf>
    <xf numFmtId="3" fontId="11" fillId="0" borderId="9" xfId="0" applyNumberFormat="1" applyFont="1" applyFill="1" applyBorder="1" applyAlignment="1">
      <alignment horizontal="right" vertical="center"/>
    </xf>
    <xf numFmtId="0" fontId="3" fillId="0" borderId="0" xfId="5" applyAlignment="1">
      <alignment wrapText="1"/>
    </xf>
    <xf numFmtId="0" fontId="19" fillId="0" borderId="0" xfId="0" applyFont="1" applyAlignment="1">
      <alignment horizontal="left" wrapText="1"/>
    </xf>
    <xf numFmtId="164" fontId="11" fillId="0" borderId="6" xfId="1" applyNumberFormat="1" applyFont="1" applyFill="1" applyBorder="1" applyAlignment="1">
      <alignment horizontal="right" vertical="center"/>
    </xf>
    <xf numFmtId="164" fontId="11" fillId="0" borderId="31" xfId="1" applyNumberFormat="1" applyFont="1" applyFill="1" applyBorder="1" applyAlignment="1">
      <alignment horizontal="right" vertical="center"/>
    </xf>
    <xf numFmtId="164" fontId="11" fillId="0" borderId="6" xfId="0" applyNumberFormat="1" applyFont="1" applyFill="1" applyBorder="1" applyAlignment="1">
      <alignment horizontal="right" vertical="center"/>
    </xf>
    <xf numFmtId="164" fontId="11" fillId="0" borderId="31" xfId="0" applyNumberFormat="1" applyFont="1" applyFill="1" applyBorder="1" applyAlignment="1">
      <alignment horizontal="right" vertical="center"/>
    </xf>
    <xf numFmtId="10" fontId="0" fillId="0" borderId="0" xfId="1" applyNumberFormat="1" applyFont="1"/>
    <xf numFmtId="10" fontId="11" fillId="0" borderId="10" xfId="1" applyNumberFormat="1" applyFont="1" applyBorder="1" applyAlignment="1">
      <alignment horizontal="right" vertical="center" wrapText="1"/>
    </xf>
    <xf numFmtId="10" fontId="11" fillId="0" borderId="2" xfId="1" applyNumberFormat="1" applyFont="1" applyBorder="1" applyAlignment="1">
      <alignment horizontal="right" vertical="center"/>
    </xf>
    <xf numFmtId="3" fontId="11" fillId="0" borderId="33" xfId="0" applyNumberFormat="1" applyFont="1" applyBorder="1" applyAlignment="1">
      <alignment horizontal="right" vertical="center"/>
    </xf>
    <xf numFmtId="9" fontId="11" fillId="0" borderId="33" xfId="1" applyNumberFormat="1" applyFont="1" applyBorder="1" applyAlignment="1">
      <alignment horizontal="right" vertical="center"/>
    </xf>
    <xf numFmtId="0" fontId="39" fillId="0" borderId="0" xfId="0" applyFont="1"/>
    <xf numFmtId="164" fontId="11" fillId="0" borderId="2" xfId="0" applyNumberFormat="1" applyFont="1" applyBorder="1" applyAlignment="1">
      <alignment horizontal="right" vertical="center"/>
    </xf>
    <xf numFmtId="0" fontId="41" fillId="2" borderId="0" xfId="2" applyFont="1" applyFill="1"/>
    <xf numFmtId="0" fontId="41" fillId="4" borderId="0" xfId="2" applyFont="1" applyFill="1"/>
    <xf numFmtId="0" fontId="40" fillId="2" borderId="0" xfId="2" applyFont="1" applyFill="1" applyAlignment="1">
      <alignment horizontal="center"/>
    </xf>
    <xf numFmtId="0" fontId="2" fillId="4" borderId="0" xfId="2" applyFont="1" applyFill="1"/>
    <xf numFmtId="0" fontId="2" fillId="2" borderId="0" xfId="2" applyFont="1" applyFill="1"/>
    <xf numFmtId="0" fontId="4" fillId="2" borderId="0" xfId="2" applyFill="1"/>
    <xf numFmtId="0" fontId="4" fillId="4" borderId="0" xfId="2" applyFill="1"/>
    <xf numFmtId="0" fontId="0" fillId="4" borderId="0" xfId="0" applyFill="1"/>
    <xf numFmtId="0" fontId="4" fillId="3" borderId="0" xfId="2" applyFill="1"/>
    <xf numFmtId="0" fontId="4" fillId="3" borderId="0" xfId="2" applyFill="1" applyAlignment="1">
      <alignment horizontal="right"/>
    </xf>
    <xf numFmtId="0" fontId="2" fillId="3" borderId="0" xfId="2" applyFont="1" applyFill="1"/>
    <xf numFmtId="10" fontId="0" fillId="0" borderId="0" xfId="0" applyNumberFormat="1"/>
    <xf numFmtId="167" fontId="0" fillId="0" borderId="0" xfId="0" applyNumberFormat="1"/>
    <xf numFmtId="0" fontId="3" fillId="0" borderId="0" xfId="5" applyAlignment="1">
      <alignment wrapText="1"/>
    </xf>
    <xf numFmtId="0" fontId="15" fillId="0" borderId="7" xfId="0" applyFont="1" applyBorder="1" applyAlignment="1">
      <alignment wrapText="1"/>
    </xf>
    <xf numFmtId="0" fontId="15" fillId="0" borderId="10" xfId="0" applyFont="1" applyBorder="1" applyAlignment="1">
      <alignment wrapText="1"/>
    </xf>
    <xf numFmtId="0" fontId="14" fillId="0" borderId="36" xfId="0" applyFont="1" applyBorder="1" applyAlignment="1">
      <alignment horizontal="left"/>
    </xf>
    <xf numFmtId="0" fontId="14" fillId="0" borderId="37" xfId="0" applyFont="1" applyBorder="1"/>
    <xf numFmtId="3" fontId="14" fillId="0" borderId="37" xfId="0" applyNumberFormat="1" applyFont="1" applyBorder="1"/>
    <xf numFmtId="164" fontId="14" fillId="0" borderId="38" xfId="0" applyNumberFormat="1" applyFont="1" applyBorder="1"/>
    <xf numFmtId="0" fontId="14" fillId="0" borderId="39" xfId="0" applyFont="1" applyBorder="1" applyAlignment="1">
      <alignment horizontal="left"/>
    </xf>
    <xf numFmtId="0" fontId="14" fillId="0" borderId="40" xfId="0" applyFont="1" applyBorder="1"/>
    <xf numFmtId="3" fontId="14" fillId="0" borderId="40" xfId="0" applyNumberFormat="1" applyFont="1" applyBorder="1"/>
    <xf numFmtId="20" fontId="14" fillId="0" borderId="42" xfId="0" applyNumberFormat="1" applyFont="1" applyBorder="1"/>
    <xf numFmtId="3" fontId="14" fillId="0" borderId="42" xfId="0" applyNumberFormat="1" applyFont="1" applyBorder="1"/>
    <xf numFmtId="164" fontId="14" fillId="0" borderId="43" xfId="0" applyNumberFormat="1" applyFont="1" applyBorder="1"/>
    <xf numFmtId="0" fontId="14" fillId="0" borderId="45" xfId="0" applyFont="1" applyBorder="1"/>
    <xf numFmtId="3" fontId="14" fillId="0" borderId="45" xfId="0" applyNumberFormat="1" applyFont="1" applyBorder="1"/>
    <xf numFmtId="164" fontId="14" fillId="0" borderId="46" xfId="0" applyNumberFormat="1" applyFont="1" applyBorder="1"/>
    <xf numFmtId="0" fontId="14" fillId="0" borderId="42" xfId="0" applyFont="1" applyBorder="1"/>
    <xf numFmtId="0" fontId="14" fillId="0" borderId="48" xfId="0" applyFont="1" applyBorder="1"/>
    <xf numFmtId="3" fontId="14" fillId="0" borderId="48" xfId="0" applyNumberFormat="1" applyFont="1" applyBorder="1"/>
    <xf numFmtId="164" fontId="14" fillId="0" borderId="49" xfId="0" applyNumberFormat="1" applyFont="1" applyBorder="1"/>
    <xf numFmtId="164" fontId="14" fillId="0" borderId="45" xfId="0" applyNumberFormat="1" applyFont="1" applyBorder="1"/>
    <xf numFmtId="0" fontId="15" fillId="0" borderId="34" xfId="0" applyFont="1" applyBorder="1"/>
    <xf numFmtId="0" fontId="15" fillId="0" borderId="45" xfId="0" applyFont="1" applyBorder="1"/>
    <xf numFmtId="164" fontId="4" fillId="2" borderId="0" xfId="2" applyNumberFormat="1" applyFill="1"/>
    <xf numFmtId="0" fontId="3" fillId="0" borderId="0" xfId="5" applyAlignment="1">
      <alignment wrapText="1"/>
    </xf>
    <xf numFmtId="0" fontId="10" fillId="0" borderId="3" xfId="0" applyFont="1" applyBorder="1" applyAlignment="1">
      <alignment horizontal="center" vertical="center" wrapText="1"/>
    </xf>
    <xf numFmtId="0" fontId="10" fillId="0" borderId="1" xfId="0" applyFont="1" applyBorder="1" applyAlignment="1">
      <alignment horizontal="center" vertical="center" wrapText="1"/>
    </xf>
    <xf numFmtId="0" fontId="1" fillId="2" borderId="11" xfId="5" applyFont="1" applyFill="1" applyBorder="1" applyAlignment="1">
      <alignment vertical="top" wrapText="1"/>
    </xf>
    <xf numFmtId="0" fontId="1" fillId="2" borderId="11" xfId="5" quotePrefix="1" applyFont="1" applyFill="1" applyBorder="1" applyAlignment="1">
      <alignment vertical="top" wrapText="1"/>
    </xf>
    <xf numFmtId="0" fontId="7" fillId="0" borderId="0" xfId="5" applyFont="1" applyAlignment="1" applyProtection="1">
      <alignment horizontal="left" vertical="top" wrapText="1"/>
      <protection locked="0"/>
    </xf>
    <xf numFmtId="0" fontId="28" fillId="0" borderId="0" xfId="7" applyFont="1" applyFill="1" applyAlignment="1" applyProtection="1">
      <alignment horizontal="left" vertical="top" wrapText="1"/>
      <protection locked="0"/>
    </xf>
    <xf numFmtId="0" fontId="7" fillId="0" borderId="0" xfId="5" applyFont="1" applyAlignment="1" applyProtection="1">
      <alignment vertical="top" wrapText="1"/>
      <protection locked="0"/>
    </xf>
    <xf numFmtId="0" fontId="23" fillId="0" borderId="0" xfId="6" quotePrefix="1" applyFont="1" applyFill="1" applyBorder="1" applyAlignment="1" applyProtection="1">
      <alignment vertical="top" wrapText="1"/>
      <protection locked="0"/>
    </xf>
    <xf numFmtId="0" fontId="35" fillId="0" borderId="0" xfId="5" applyFont="1" applyAlignment="1" applyProtection="1">
      <alignment vertical="top" wrapText="1"/>
      <protection locked="0"/>
    </xf>
    <xf numFmtId="0" fontId="3" fillId="0" borderId="0" xfId="5" applyAlignment="1">
      <alignment wrapText="1"/>
    </xf>
    <xf numFmtId="0" fontId="20" fillId="0" borderId="0" xfId="5" applyFont="1" applyAlignment="1">
      <alignment horizontal="left" vertical="center" wrapText="1"/>
    </xf>
    <xf numFmtId="0" fontId="21" fillId="0" borderId="0" xfId="5" applyFont="1" applyAlignment="1">
      <alignment horizontal="left" vertical="center" wrapText="1"/>
    </xf>
    <xf numFmtId="0" fontId="29" fillId="0" borderId="0" xfId="5" quotePrefix="1" applyFont="1" applyAlignment="1">
      <alignment horizontal="left" vertical="top" wrapText="1"/>
    </xf>
    <xf numFmtId="0" fontId="29" fillId="0" borderId="0" xfId="5" applyFont="1" applyAlignment="1">
      <alignment horizontal="left" vertical="top" wrapText="1"/>
    </xf>
    <xf numFmtId="0" fontId="7" fillId="0" borderId="0" xfId="5" applyFont="1" applyAlignment="1">
      <alignment wrapText="1"/>
    </xf>
    <xf numFmtId="0" fontId="35" fillId="0" borderId="0" xfId="5" applyFont="1" applyAlignment="1">
      <alignment wrapText="1"/>
    </xf>
    <xf numFmtId="0" fontId="7" fillId="0" borderId="0" xfId="5" applyFont="1" applyAlignment="1">
      <alignment vertical="top" wrapText="1"/>
    </xf>
    <xf numFmtId="0" fontId="1" fillId="2" borderId="0" xfId="5" applyFont="1" applyFill="1" applyAlignment="1">
      <alignment horizontal="left" vertical="center" wrapText="1"/>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9" xfId="0" applyFont="1" applyFill="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3" fillId="0" borderId="26" xfId="0" applyFont="1" applyBorder="1" applyAlignment="1">
      <alignment horizontal="left" vertical="top"/>
    </xf>
    <xf numFmtId="0" fontId="13" fillId="0" borderId="32" xfId="0" applyFont="1" applyBorder="1" applyAlignment="1">
      <alignment horizontal="left" vertical="top"/>
    </xf>
    <xf numFmtId="0" fontId="13" fillId="0" borderId="2" xfId="0" applyFont="1" applyBorder="1" applyAlignment="1">
      <alignment horizontal="left" vertical="top"/>
    </xf>
    <xf numFmtId="0" fontId="19" fillId="0" borderId="0" xfId="0" applyFont="1" applyAlignment="1">
      <alignment horizontal="left" wrapText="1"/>
    </xf>
    <xf numFmtId="0" fontId="14" fillId="0" borderId="34" xfId="0" applyFont="1" applyBorder="1" applyAlignment="1">
      <alignment horizontal="left"/>
    </xf>
    <xf numFmtId="0" fontId="14" fillId="0" borderId="44" xfId="0" applyFont="1" applyBorder="1" applyAlignment="1">
      <alignment horizontal="left"/>
    </xf>
    <xf numFmtId="0" fontId="14" fillId="0" borderId="46" xfId="0" applyFont="1" applyBorder="1" applyAlignment="1">
      <alignment horizontal="left"/>
    </xf>
    <xf numFmtId="0" fontId="16" fillId="0" borderId="0" xfId="0" applyFont="1" applyAlignment="1">
      <alignment horizontal="left" vertical="center" wrapText="1"/>
    </xf>
    <xf numFmtId="0" fontId="14" fillId="0" borderId="41" xfId="0" applyFont="1" applyBorder="1" applyAlignment="1">
      <alignment horizontal="left" vertical="center"/>
    </xf>
    <xf numFmtId="0" fontId="14" fillId="0" borderId="44" xfId="0" applyFont="1" applyBorder="1" applyAlignment="1">
      <alignment horizontal="left" vertical="center"/>
    </xf>
    <xf numFmtId="0" fontId="14" fillId="0" borderId="47" xfId="0" applyFont="1" applyBorder="1" applyAlignment="1">
      <alignment horizontal="left" vertical="center"/>
    </xf>
    <xf numFmtId="0" fontId="9" fillId="0" borderId="7" xfId="0" applyFont="1" applyBorder="1" applyAlignment="1">
      <alignment horizontal="center" vertical="center"/>
    </xf>
    <xf numFmtId="0" fontId="9" fillId="0" borderId="9" xfId="0" applyFont="1" applyBorder="1" applyAlignment="1">
      <alignment horizontal="center" vertical="center"/>
    </xf>
    <xf numFmtId="0" fontId="9" fillId="0" borderId="34" xfId="0" applyFont="1" applyBorder="1" applyAlignment="1">
      <alignment horizontal="center" vertical="center"/>
    </xf>
    <xf numFmtId="0" fontId="9" fillId="0" borderId="35" xfId="0" applyFont="1" applyBorder="1" applyAlignment="1">
      <alignment horizontal="center" vertical="center"/>
    </xf>
    <xf numFmtId="0" fontId="9" fillId="0" borderId="8" xfId="0" applyFont="1" applyBorder="1" applyAlignment="1">
      <alignment horizontal="center" vertical="center"/>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5" fillId="0" borderId="12" xfId="0" applyFont="1" applyBorder="1" applyAlignment="1">
      <alignment horizontal="center" wrapText="1"/>
    </xf>
    <xf numFmtId="0" fontId="15" fillId="0" borderId="13" xfId="0" applyFont="1" applyBorder="1" applyAlignment="1">
      <alignment horizontal="center"/>
    </xf>
    <xf numFmtId="0" fontId="15" fillId="0" borderId="14" xfId="0" applyFont="1" applyBorder="1" applyAlignment="1">
      <alignment horizontal="center"/>
    </xf>
    <xf numFmtId="0" fontId="15" fillId="0" borderId="26" xfId="0" applyFont="1" applyBorder="1" applyAlignment="1">
      <alignment horizontal="center" wrapText="1"/>
    </xf>
    <xf numFmtId="0" fontId="15" fillId="0" borderId="2" xfId="0" applyFont="1" applyBorder="1" applyAlignment="1">
      <alignment horizontal="center" wrapText="1"/>
    </xf>
    <xf numFmtId="0" fontId="40" fillId="2" borderId="0" xfId="2" applyFont="1" applyFill="1" applyAlignment="1">
      <alignment horizontal="center"/>
    </xf>
  </cellXfs>
  <cellStyles count="9">
    <cellStyle name="Comma 2" xfId="4" xr:uid="{C1A83562-4D23-4259-BB45-63A0AA134E5F}"/>
    <cellStyle name="Followed Hyperlink 2" xfId="7" xr:uid="{42870FCF-06E9-4A06-8B68-81B5123F6288}"/>
    <cellStyle name="Hyperlink 2" xfId="6" xr:uid="{CDA79CEF-A1C5-4F4E-BF01-ECE0C01E5FBD}"/>
    <cellStyle name="Hyperlink 3" xfId="8" xr:uid="{0AC25131-4462-44A9-948D-C6FBE0E13774}"/>
    <cellStyle name="Normal" xfId="0" builtinId="0"/>
    <cellStyle name="Normal 2" xfId="2" xr:uid="{D51C7C1E-EDBA-4F71-9652-C549E2643CD5}"/>
    <cellStyle name="Normal 3" xfId="5" xr:uid="{915907B3-1DB7-4BBE-86B0-19EB5B4AA72A}"/>
    <cellStyle name="Percent" xfId="1" builtinId="5"/>
    <cellStyle name="Percent 2" xfId="3" xr:uid="{085A1880-BC80-4ECD-8171-CAEE3A70B7D0}"/>
  </cellStyles>
  <dxfs count="0"/>
  <tableStyles count="0" defaultTableStyle="TableStyleMedium2" defaultPivotStyle="PivotStyleLight16"/>
  <colors>
    <mruColors>
      <color rgb="FF425563"/>
      <color rgb="FF337EC6"/>
      <color rgb="FFB3BB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15.xml"/><Relationship Id="rId2" Type="http://schemas.microsoft.com/office/2011/relationships/chartColorStyle" Target="colors15.xml"/><Relationship Id="rId1" Type="http://schemas.microsoft.com/office/2011/relationships/chartStyle" Target="style15.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16.xml"/><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12.xml"/><Relationship Id="rId1" Type="http://schemas.microsoft.com/office/2011/relationships/chartStyle" Target="style12.xml"/></Relationships>
</file>

<file path=xl/charts/_rels/chartEx2.xml.rels><?xml version="1.0" encoding="UTF-8" standalone="yes"?>
<Relationships xmlns="http://schemas.openxmlformats.org/package/2006/relationships"><Relationship Id="rId3" Type="http://schemas.openxmlformats.org/officeDocument/2006/relationships/themeOverride" Target="../theme/themeOverride13.xml"/><Relationship Id="rId2" Type="http://schemas.microsoft.com/office/2011/relationships/chartColorStyle" Target="colors13.xml"/><Relationship Id="rId1" Type="http://schemas.microsoft.com/office/2011/relationships/chartStyle" Target="style13.xml"/></Relationships>
</file>

<file path=xl/charts/_rels/chartEx3.xml.rels><?xml version="1.0" encoding="UTF-8" standalone="yes"?>
<Relationships xmlns="http://schemas.openxmlformats.org/package/2006/relationships"><Relationship Id="rId3" Type="http://schemas.openxmlformats.org/officeDocument/2006/relationships/themeOverride" Target="../theme/themeOverride14.xml"/><Relationship Id="rId2" Type="http://schemas.microsoft.com/office/2011/relationships/chartColorStyle" Target="colors14.xml"/><Relationship Id="rId1" Type="http://schemas.microsoft.com/office/2011/relationships/chartStyle" Target="style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barChart>
        <c:barDir val="col"/>
        <c:grouping val="clustered"/>
        <c:varyColors val="0"/>
        <c:ser>
          <c:idx val="0"/>
          <c:order val="0"/>
          <c:tx>
            <c:strRef>
              <c:f>'Table 1a'!$B$4</c:f>
              <c:strCache>
                <c:ptCount val="1"/>
                <c:pt idx="0">
                  <c:v>HESID</c:v>
                </c:pt>
              </c:strCache>
            </c:strRef>
          </c:tx>
          <c:spPr>
            <a:solidFill>
              <a:srgbClr val="337EC6"/>
            </a:solidFill>
            <a:ln>
              <a:noFill/>
            </a:ln>
            <a:effectLst/>
          </c:spPr>
          <c:invertIfNegative val="0"/>
          <c:cat>
            <c:strRef>
              <c:f>'Table 1a'!$A$5:$A$27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1a'!$B$5:$B$27</c:f>
              <c:numCache>
                <c:formatCode>#,##0</c:formatCode>
                <c:ptCount val="23"/>
                <c:pt idx="0">
                  <c:v>7098467</c:v>
                </c:pt>
                <c:pt idx="1">
                  <c:v>7230413</c:v>
                </c:pt>
                <c:pt idx="2">
                  <c:v>7227455</c:v>
                </c:pt>
                <c:pt idx="3">
                  <c:v>7212972</c:v>
                </c:pt>
                <c:pt idx="4">
                  <c:v>7140716</c:v>
                </c:pt>
                <c:pt idx="5">
                  <c:v>7274255</c:v>
                </c:pt>
                <c:pt idx="6">
                  <c:v>7456986</c:v>
                </c:pt>
                <c:pt idx="7">
                  <c:v>7506716</c:v>
                </c:pt>
                <c:pt idx="8">
                  <c:v>7764257</c:v>
                </c:pt>
                <c:pt idx="9">
                  <c:v>7848061</c:v>
                </c:pt>
                <c:pt idx="10">
                  <c:v>8136911</c:v>
                </c:pt>
                <c:pt idx="11">
                  <c:v>8473905</c:v>
                </c:pt>
                <c:pt idx="12">
                  <c:v>8643228</c:v>
                </c:pt>
                <c:pt idx="13">
                  <c:v>8793316</c:v>
                </c:pt>
                <c:pt idx="14">
                  <c:v>8835863</c:v>
                </c:pt>
                <c:pt idx="15">
                  <c:v>8881350</c:v>
                </c:pt>
                <c:pt idx="16">
                  <c:v>8998434</c:v>
                </c:pt>
                <c:pt idx="17">
                  <c:v>9177783</c:v>
                </c:pt>
                <c:pt idx="18">
                  <c:v>9343463</c:v>
                </c:pt>
                <c:pt idx="19">
                  <c:v>9533174</c:v>
                </c:pt>
                <c:pt idx="20">
                  <c:v>9573301</c:v>
                </c:pt>
                <c:pt idx="21">
                  <c:v>9691466</c:v>
                </c:pt>
                <c:pt idx="22">
                  <c:v>9660409</c:v>
                </c:pt>
              </c:numCache>
            </c:numRef>
          </c:val>
          <c:extLst>
            <c:ext xmlns:c16="http://schemas.microsoft.com/office/drawing/2014/chart" uri="{C3380CC4-5D6E-409C-BE32-E72D297353CC}">
              <c16:uniqueId val="{00000000-D040-4A87-A507-B4CCD2B83473}"/>
            </c:ext>
          </c:extLst>
        </c:ser>
        <c:ser>
          <c:idx val="1"/>
          <c:order val="1"/>
          <c:tx>
            <c:strRef>
              <c:f>'Table 1a'!$C$4</c:f>
              <c:strCache>
                <c:ptCount val="1"/>
                <c:pt idx="0">
                  <c:v>Person_ID</c:v>
                </c:pt>
              </c:strCache>
            </c:strRef>
          </c:tx>
          <c:spPr>
            <a:solidFill>
              <a:srgbClr val="B3BBC1"/>
            </a:solidFill>
            <a:ln>
              <a:noFill/>
            </a:ln>
            <a:effectLst/>
          </c:spPr>
          <c:invertIfNegative val="0"/>
          <c:cat>
            <c:strRef>
              <c:f>'Table 1a'!$A$5:$A$27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1a'!$C$5:$C$27</c:f>
              <c:numCache>
                <c:formatCode>#,##0</c:formatCode>
                <c:ptCount val="23"/>
                <c:pt idx="0">
                  <c:v>7216972</c:v>
                </c:pt>
                <c:pt idx="1">
                  <c:v>7338458</c:v>
                </c:pt>
                <c:pt idx="2">
                  <c:v>7294413</c:v>
                </c:pt>
                <c:pt idx="3">
                  <c:v>7253228</c:v>
                </c:pt>
                <c:pt idx="4">
                  <c:v>7168242</c:v>
                </c:pt>
                <c:pt idx="5">
                  <c:v>7294661</c:v>
                </c:pt>
                <c:pt idx="6">
                  <c:v>7469279</c:v>
                </c:pt>
                <c:pt idx="7">
                  <c:v>7505948</c:v>
                </c:pt>
                <c:pt idx="8">
                  <c:v>7764354</c:v>
                </c:pt>
                <c:pt idx="9">
                  <c:v>7850551</c:v>
                </c:pt>
                <c:pt idx="10">
                  <c:v>8123604</c:v>
                </c:pt>
                <c:pt idx="11">
                  <c:v>8474964</c:v>
                </c:pt>
                <c:pt idx="12">
                  <c:v>8643942</c:v>
                </c:pt>
                <c:pt idx="13">
                  <c:v>8794300</c:v>
                </c:pt>
                <c:pt idx="14">
                  <c:v>8836713</c:v>
                </c:pt>
                <c:pt idx="15">
                  <c:v>8882520</c:v>
                </c:pt>
                <c:pt idx="16">
                  <c:v>8987779</c:v>
                </c:pt>
                <c:pt idx="17">
                  <c:v>9175171</c:v>
                </c:pt>
                <c:pt idx="18">
                  <c:v>9342315</c:v>
                </c:pt>
                <c:pt idx="19">
                  <c:v>9533563</c:v>
                </c:pt>
                <c:pt idx="20">
                  <c:v>9573895</c:v>
                </c:pt>
                <c:pt idx="21">
                  <c:v>9689669</c:v>
                </c:pt>
                <c:pt idx="22">
                  <c:v>9658104</c:v>
                </c:pt>
              </c:numCache>
            </c:numRef>
          </c:val>
          <c:extLst>
            <c:ext xmlns:c16="http://schemas.microsoft.com/office/drawing/2014/chart" uri="{C3380CC4-5D6E-409C-BE32-E72D297353CC}">
              <c16:uniqueId val="{00000001-D040-4A87-A507-B4CCD2B83473}"/>
            </c:ext>
          </c:extLst>
        </c:ser>
        <c:dLbls>
          <c:showLegendKey val="0"/>
          <c:showVal val="0"/>
          <c:showCatName val="0"/>
          <c:showSerName val="0"/>
          <c:showPercent val="0"/>
          <c:showBubbleSize val="0"/>
        </c:dLbls>
        <c:gapWidth val="150"/>
        <c:axId val="1128098991"/>
        <c:axId val="1329259263"/>
      </c:barChart>
      <c:lineChart>
        <c:grouping val="standard"/>
        <c:varyColors val="0"/>
        <c:ser>
          <c:idx val="2"/>
          <c:order val="2"/>
          <c:tx>
            <c:v>Difference</c:v>
          </c:tx>
          <c:spPr>
            <a:ln w="28575" cap="rnd">
              <a:solidFill>
                <a:srgbClr val="425563"/>
              </a:solidFill>
              <a:round/>
            </a:ln>
            <a:effectLst/>
          </c:spPr>
          <c:marker>
            <c:symbol val="none"/>
          </c:marker>
          <c:cat>
            <c:strRef>
              <c:f>'Table 1a'!$A$5:$A$27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1a'!$D$5:$D$27</c:f>
              <c:numCache>
                <c:formatCode>0.00%</c:formatCode>
                <c:ptCount val="23"/>
                <c:pt idx="0">
                  <c:v>1.6694449660750621E-2</c:v>
                </c:pt>
                <c:pt idx="1">
                  <c:v>1.4943129804618316E-2</c:v>
                </c:pt>
                <c:pt idx="2">
                  <c:v>9.2643952816031661E-3</c:v>
                </c:pt>
                <c:pt idx="3">
                  <c:v>5.5810559087154932E-3</c:v>
                </c:pt>
                <c:pt idx="4">
                  <c:v>3.8547955135030953E-3</c:v>
                </c:pt>
                <c:pt idx="5">
                  <c:v>2.8052357251704407E-3</c:v>
                </c:pt>
                <c:pt idx="6">
                  <c:v>1.6485212658303716E-3</c:v>
                </c:pt>
                <c:pt idx="7">
                  <c:v>-1.0230838625036043E-4</c:v>
                </c:pt>
                <c:pt idx="8">
                  <c:v>1.2493146478886885E-5</c:v>
                </c:pt>
                <c:pt idx="9">
                  <c:v>3.1727582137808241E-4</c:v>
                </c:pt>
                <c:pt idx="10">
                  <c:v>-1.6353871880865345E-3</c:v>
                </c:pt>
                <c:pt idx="11">
                  <c:v>1.2497189902416217E-4</c:v>
                </c:pt>
                <c:pt idx="12">
                  <c:v>8.2608025612662672E-5</c:v>
                </c:pt>
                <c:pt idx="13">
                  <c:v>1.1190317736797795E-4</c:v>
                </c:pt>
                <c:pt idx="14">
                  <c:v>9.619886591716309E-5</c:v>
                </c:pt>
                <c:pt idx="15">
                  <c:v>1.3173672921351631E-4</c:v>
                </c:pt>
                <c:pt idx="16">
                  <c:v>-1.1840949214052543E-3</c:v>
                </c:pt>
                <c:pt idx="17">
                  <c:v>-2.846003223218041E-4</c:v>
                </c:pt>
                <c:pt idx="18">
                  <c:v>-1.2286665019167753E-4</c:v>
                </c:pt>
                <c:pt idx="19">
                  <c:v>4.0804877787792293E-5</c:v>
                </c:pt>
                <c:pt idx="20">
                  <c:v>6.2047563322176202E-5</c:v>
                </c:pt>
                <c:pt idx="21">
                  <c:v>-1.8542086408801506E-4</c:v>
                </c:pt>
                <c:pt idx="22">
                  <c:v>-2.3860273410780675E-4</c:v>
                </c:pt>
              </c:numCache>
            </c:numRef>
          </c:val>
          <c:smooth val="0"/>
          <c:extLst>
            <c:ext xmlns:c16="http://schemas.microsoft.com/office/drawing/2014/chart" uri="{C3380CC4-5D6E-409C-BE32-E72D297353CC}">
              <c16:uniqueId val="{00000002-D040-4A87-A507-B4CCD2B83473}"/>
            </c:ext>
          </c:extLst>
        </c:ser>
        <c:dLbls>
          <c:showLegendKey val="0"/>
          <c:showVal val="0"/>
          <c:showCatName val="0"/>
          <c:showSerName val="0"/>
          <c:showPercent val="0"/>
          <c:showBubbleSize val="0"/>
        </c:dLbls>
        <c:marker val="1"/>
        <c:smooth val="0"/>
        <c:axId val="1470168239"/>
        <c:axId val="1329306687"/>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10000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Count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valAx>
        <c:axId val="1329306687"/>
        <c:scaling>
          <c:orientation val="minMax"/>
          <c:max val="5.000000000000001E-2"/>
          <c:min val="-5.000000000000001E-2"/>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difference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470168239"/>
        <c:crosses val="max"/>
        <c:crossBetween val="between"/>
        <c:majorUnit val="1.0000000000000002E-2"/>
      </c:valAx>
      <c:catAx>
        <c:axId val="1470168239"/>
        <c:scaling>
          <c:orientation val="minMax"/>
        </c:scaling>
        <c:delete val="1"/>
        <c:axPos val="b"/>
        <c:numFmt formatCode="General" sourceLinked="1"/>
        <c:majorTickMark val="out"/>
        <c:minorTickMark val="none"/>
        <c:tickLblPos val="nextTo"/>
        <c:crossAx val="1329306687"/>
        <c:crosses val="autoZero"/>
        <c:auto val="1"/>
        <c:lblAlgn val="ctr"/>
        <c:lblOffset val="100"/>
        <c:noMultiLvlLbl val="0"/>
      </c:catAx>
      <c:spPr>
        <a:noFill/>
        <a:ln>
          <a:noFill/>
        </a:ln>
        <a:effectLst/>
      </c:spPr>
    </c:plotArea>
    <c:legend>
      <c:legendPos val="b"/>
      <c:layout>
        <c:manualLayout>
          <c:xMode val="edge"/>
          <c:yMode val="edge"/>
          <c:x val="0.30067622036985903"/>
          <c:y val="0.92031121102877134"/>
          <c:w val="0.39864755926028195"/>
          <c:h val="6.766036400350182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barChart>
        <c:barDir val="col"/>
        <c:grouping val="clustered"/>
        <c:varyColors val="0"/>
        <c:ser>
          <c:idx val="0"/>
          <c:order val="0"/>
          <c:tx>
            <c:strRef>
              <c:f>'Table 4a'!$A$8</c:f>
              <c:strCache>
                <c:ptCount val="1"/>
                <c:pt idx="0">
                  <c:v>1 Person_ID to 2 HESIDs</c:v>
                </c:pt>
              </c:strCache>
            </c:strRef>
          </c:tx>
          <c:spPr>
            <a:solidFill>
              <a:schemeClr val="accent1"/>
            </a:solidFill>
            <a:ln>
              <a:solidFill>
                <a:srgbClr val="337EC6"/>
              </a:solidFill>
            </a:ln>
            <a:effectLst/>
          </c:spPr>
          <c:invertIfNegative val="0"/>
          <c:cat>
            <c:strLit>
              <c:ptCount val="4"/>
              <c:pt idx="0">
                <c:v>APC</c:v>
              </c:pt>
              <c:pt idx="1">
                <c:v> Outpatients</c:v>
              </c:pt>
              <c:pt idx="2">
                <c:v> A&amp;E</c:v>
              </c:pt>
              <c:pt idx="3">
                <c:v> All</c:v>
              </c:pt>
            </c:strLit>
          </c:cat>
          <c:val>
            <c:numRef>
              <c:f>('Table 4a'!$D$8,'Table 4a'!$G$8,'Table 4a'!$J$8,'Table 4a'!$M$8)</c:f>
              <c:numCache>
                <c:formatCode>0.0%</c:formatCode>
                <c:ptCount val="4"/>
                <c:pt idx="0">
                  <c:v>0.22132851708037232</c:v>
                </c:pt>
                <c:pt idx="1">
                  <c:v>0.44030258958234231</c:v>
                </c:pt>
                <c:pt idx="2">
                  <c:v>0.40885461443752347</c:v>
                </c:pt>
                <c:pt idx="3">
                  <c:v>0.38117712619112182</c:v>
                </c:pt>
              </c:numCache>
            </c:numRef>
          </c:val>
          <c:extLst>
            <c:ext xmlns:c16="http://schemas.microsoft.com/office/drawing/2014/chart" uri="{C3380CC4-5D6E-409C-BE32-E72D297353CC}">
              <c16:uniqueId val="{00000000-BE5B-41AE-8959-D59CEAA43793}"/>
            </c:ext>
          </c:extLst>
        </c:ser>
        <c:ser>
          <c:idx val="1"/>
          <c:order val="1"/>
          <c:tx>
            <c:strRef>
              <c:f>'Table 4a'!$A$9</c:f>
              <c:strCache>
                <c:ptCount val="1"/>
                <c:pt idx="0">
                  <c:v>1 Person_ID to 3 HESIDs</c:v>
                </c:pt>
              </c:strCache>
            </c:strRef>
          </c:tx>
          <c:spPr>
            <a:solidFill>
              <a:srgbClr val="425563"/>
            </a:solidFill>
            <a:ln>
              <a:solidFill>
                <a:srgbClr val="425563"/>
              </a:solidFill>
            </a:ln>
            <a:effectLst/>
          </c:spPr>
          <c:invertIfNegative val="0"/>
          <c:cat>
            <c:strLit>
              <c:ptCount val="4"/>
              <c:pt idx="0">
                <c:v>APC</c:v>
              </c:pt>
              <c:pt idx="1">
                <c:v> Outpatients</c:v>
              </c:pt>
              <c:pt idx="2">
                <c:v> A&amp;E</c:v>
              </c:pt>
              <c:pt idx="3">
                <c:v> All</c:v>
              </c:pt>
            </c:strLit>
          </c:cat>
          <c:val>
            <c:numRef>
              <c:f>('Table 4a'!$D$9,'Table 4a'!$G$9,'Table 4a'!$J$9,'Table 4a'!$M$9)</c:f>
              <c:numCache>
                <c:formatCode>0.0%</c:formatCode>
                <c:ptCount val="4"/>
                <c:pt idx="0">
                  <c:v>0.40717053653003998</c:v>
                </c:pt>
                <c:pt idx="1">
                  <c:v>0.75857054823399683</c:v>
                </c:pt>
                <c:pt idx="2">
                  <c:v>0.70892290101477107</c:v>
                </c:pt>
                <c:pt idx="3">
                  <c:v>0.62170353415166979</c:v>
                </c:pt>
              </c:numCache>
            </c:numRef>
          </c:val>
          <c:extLst>
            <c:ext xmlns:c16="http://schemas.microsoft.com/office/drawing/2014/chart" uri="{C3380CC4-5D6E-409C-BE32-E72D297353CC}">
              <c16:uniqueId val="{00000001-BE5B-41AE-8959-D59CEAA43793}"/>
            </c:ext>
          </c:extLst>
        </c:ser>
        <c:ser>
          <c:idx val="3"/>
          <c:order val="2"/>
          <c:tx>
            <c:strRef>
              <c:f>'Table 4a'!$A$10</c:f>
              <c:strCache>
                <c:ptCount val="1"/>
                <c:pt idx="0">
                  <c:v>1 Person_ID to 4 or more HESIDs</c:v>
                </c:pt>
              </c:strCache>
            </c:strRef>
          </c:tx>
          <c:spPr>
            <a:solidFill>
              <a:srgbClr val="B3BBC1"/>
            </a:solidFill>
            <a:ln>
              <a:noFill/>
            </a:ln>
            <a:effectLst/>
          </c:spPr>
          <c:invertIfNegative val="0"/>
          <c:cat>
            <c:strLit>
              <c:ptCount val="4"/>
              <c:pt idx="0">
                <c:v>APC</c:v>
              </c:pt>
              <c:pt idx="1">
                <c:v> Outpatients</c:v>
              </c:pt>
              <c:pt idx="2">
                <c:v> A&amp;E</c:v>
              </c:pt>
              <c:pt idx="3">
                <c:v> All</c:v>
              </c:pt>
            </c:strLit>
          </c:cat>
          <c:val>
            <c:numRef>
              <c:f>('Table 4a'!$D$10,'Table 4a'!$G$10,'Table 4a'!$J$10,'Table 4a'!$M$10)</c:f>
              <c:numCache>
                <c:formatCode>0.0%</c:formatCode>
                <c:ptCount val="4"/>
                <c:pt idx="0">
                  <c:v>0.58597835339900284</c:v>
                </c:pt>
                <c:pt idx="1">
                  <c:v>0.8768185526893868</c:v>
                </c:pt>
                <c:pt idx="2">
                  <c:v>0.91511305037683455</c:v>
                </c:pt>
                <c:pt idx="3">
                  <c:v>0.84350068703096925</c:v>
                </c:pt>
              </c:numCache>
            </c:numRef>
          </c:val>
          <c:extLst>
            <c:ext xmlns:c16="http://schemas.microsoft.com/office/drawing/2014/chart" uri="{C3380CC4-5D6E-409C-BE32-E72D297353CC}">
              <c16:uniqueId val="{00000002-BE5B-41AE-8959-D59CEAA43793}"/>
            </c:ext>
          </c:extLst>
        </c:ser>
        <c:dLbls>
          <c:showLegendKey val="0"/>
          <c:showVal val="0"/>
          <c:showCatName val="0"/>
          <c:showSerName val="0"/>
          <c:showPercent val="0"/>
          <c:showBubbleSize val="0"/>
        </c:dLbls>
        <c:gapWidth val="150"/>
        <c:axId val="1128098991"/>
        <c:axId val="1329259263"/>
      </c:bar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80164009442711837"/>
          <c:h val="6.627539011945800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barChart>
        <c:barDir val="col"/>
        <c:grouping val="clustered"/>
        <c:varyColors val="0"/>
        <c:ser>
          <c:idx val="0"/>
          <c:order val="0"/>
          <c:tx>
            <c:strRef>
              <c:f>'Table 4a'!$A$12</c:f>
              <c:strCache>
                <c:ptCount val="1"/>
                <c:pt idx="0">
                  <c:v>1 Person_ID to 2 HESIDs</c:v>
                </c:pt>
              </c:strCache>
            </c:strRef>
          </c:tx>
          <c:spPr>
            <a:solidFill>
              <a:schemeClr val="accent1"/>
            </a:solidFill>
            <a:ln>
              <a:solidFill>
                <a:srgbClr val="337EC6"/>
              </a:solidFill>
            </a:ln>
            <a:effectLst/>
          </c:spPr>
          <c:invertIfNegative val="0"/>
          <c:cat>
            <c:strLit>
              <c:ptCount val="4"/>
              <c:pt idx="0">
                <c:v>APC</c:v>
              </c:pt>
              <c:pt idx="1">
                <c:v> Outpatients</c:v>
              </c:pt>
              <c:pt idx="2">
                <c:v> A&amp;E</c:v>
              </c:pt>
              <c:pt idx="3">
                <c:v> All</c:v>
              </c:pt>
            </c:strLit>
          </c:cat>
          <c:val>
            <c:numRef>
              <c:f>('Table 4a'!$D$12,'Table 4a'!$G$12,'Table 4a'!$J$12,'Table 4a'!$M$12)</c:f>
              <c:numCache>
                <c:formatCode>0.0%</c:formatCode>
                <c:ptCount val="4"/>
                <c:pt idx="0">
                  <c:v>0.30403264477185327</c:v>
                </c:pt>
                <c:pt idx="1">
                  <c:v>0.62787136541651978</c:v>
                </c:pt>
                <c:pt idx="2">
                  <c:v>0.4508569097131937</c:v>
                </c:pt>
                <c:pt idx="3">
                  <c:v>0.52057386400066774</c:v>
                </c:pt>
              </c:numCache>
            </c:numRef>
          </c:val>
          <c:extLst>
            <c:ext xmlns:c16="http://schemas.microsoft.com/office/drawing/2014/chart" uri="{C3380CC4-5D6E-409C-BE32-E72D297353CC}">
              <c16:uniqueId val="{00000000-9EE1-45D1-84FA-6DA46AA16C45}"/>
            </c:ext>
          </c:extLst>
        </c:ser>
        <c:ser>
          <c:idx val="1"/>
          <c:order val="1"/>
          <c:tx>
            <c:strRef>
              <c:f>'Table 4a'!$A$13</c:f>
              <c:strCache>
                <c:ptCount val="1"/>
                <c:pt idx="0">
                  <c:v>1 Person_ID to 3 HESIDs</c:v>
                </c:pt>
              </c:strCache>
            </c:strRef>
          </c:tx>
          <c:spPr>
            <a:solidFill>
              <a:srgbClr val="425563"/>
            </a:solidFill>
            <a:ln>
              <a:solidFill>
                <a:srgbClr val="425563"/>
              </a:solidFill>
            </a:ln>
            <a:effectLst/>
          </c:spPr>
          <c:invertIfNegative val="0"/>
          <c:cat>
            <c:strLit>
              <c:ptCount val="4"/>
              <c:pt idx="0">
                <c:v>APC</c:v>
              </c:pt>
              <c:pt idx="1">
                <c:v> Outpatients</c:v>
              </c:pt>
              <c:pt idx="2">
                <c:v> A&amp;E</c:v>
              </c:pt>
              <c:pt idx="3">
                <c:v> All</c:v>
              </c:pt>
            </c:strLit>
          </c:cat>
          <c:val>
            <c:numRef>
              <c:f>('Table 4a'!$D$13,'Table 4a'!$G$13,'Table 4a'!$J$13,'Table 4a'!$M$13)</c:f>
              <c:numCache>
                <c:formatCode>0.0%</c:formatCode>
                <c:ptCount val="4"/>
                <c:pt idx="0">
                  <c:v>0.65591186307298843</c:v>
                </c:pt>
                <c:pt idx="1">
                  <c:v>0.90635510426342936</c:v>
                </c:pt>
                <c:pt idx="2">
                  <c:v>0.82332335408198198</c:v>
                </c:pt>
                <c:pt idx="3">
                  <c:v>0.83281213606875981</c:v>
                </c:pt>
              </c:numCache>
            </c:numRef>
          </c:val>
          <c:extLst>
            <c:ext xmlns:c16="http://schemas.microsoft.com/office/drawing/2014/chart" uri="{C3380CC4-5D6E-409C-BE32-E72D297353CC}">
              <c16:uniqueId val="{00000001-9EE1-45D1-84FA-6DA46AA16C45}"/>
            </c:ext>
          </c:extLst>
        </c:ser>
        <c:ser>
          <c:idx val="3"/>
          <c:order val="2"/>
          <c:tx>
            <c:strRef>
              <c:f>'Table 4a'!$A$14</c:f>
              <c:strCache>
                <c:ptCount val="1"/>
                <c:pt idx="0">
                  <c:v>1 Person_ID to 4 or more HESIDs</c:v>
                </c:pt>
              </c:strCache>
            </c:strRef>
          </c:tx>
          <c:spPr>
            <a:solidFill>
              <a:srgbClr val="B3BBC1"/>
            </a:solidFill>
            <a:ln>
              <a:noFill/>
            </a:ln>
            <a:effectLst/>
          </c:spPr>
          <c:invertIfNegative val="0"/>
          <c:cat>
            <c:strLit>
              <c:ptCount val="4"/>
              <c:pt idx="0">
                <c:v>APC</c:v>
              </c:pt>
              <c:pt idx="1">
                <c:v> Outpatients</c:v>
              </c:pt>
              <c:pt idx="2">
                <c:v> A&amp;E</c:v>
              </c:pt>
              <c:pt idx="3">
                <c:v> All</c:v>
              </c:pt>
            </c:strLit>
          </c:cat>
          <c:val>
            <c:numRef>
              <c:f>('Table 4a'!$D$14,'Table 4a'!$G$14,'Table 4a'!$J$14,'Table 4a'!$M$14)</c:f>
              <c:numCache>
                <c:formatCode>0.0%</c:formatCode>
                <c:ptCount val="4"/>
                <c:pt idx="0">
                  <c:v>0.85230667109193492</c:v>
                </c:pt>
                <c:pt idx="1">
                  <c:v>0.93527669488944387</c:v>
                </c:pt>
                <c:pt idx="2">
                  <c:v>0.94218696979979644</c:v>
                </c:pt>
                <c:pt idx="3">
                  <c:v>0.92736369260564322</c:v>
                </c:pt>
              </c:numCache>
            </c:numRef>
          </c:val>
          <c:extLst>
            <c:ext xmlns:c16="http://schemas.microsoft.com/office/drawing/2014/chart" uri="{C3380CC4-5D6E-409C-BE32-E72D297353CC}">
              <c16:uniqueId val="{00000002-9EE1-45D1-84FA-6DA46AA16C45}"/>
            </c:ext>
          </c:extLst>
        </c:ser>
        <c:dLbls>
          <c:showLegendKey val="0"/>
          <c:showVal val="0"/>
          <c:showCatName val="0"/>
          <c:showSerName val="0"/>
          <c:showPercent val="0"/>
          <c:showBubbleSize val="0"/>
        </c:dLbls>
        <c:gapWidth val="150"/>
        <c:axId val="1128098991"/>
        <c:axId val="1329259263"/>
      </c:bar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a:t>
                </a:r>
                <a:r>
                  <a:rPr lang="en-GB" baseline="0"/>
                  <a:t> </a:t>
                </a:r>
                <a:r>
                  <a:rPr lang="en-GB"/>
                  <a:t>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80164009442711837"/>
          <c:h val="6.627539011945800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0.1177051967582535"/>
          <c:w val="0.85685124029071746"/>
          <c:h val="0.70539281916102636"/>
        </c:manualLayout>
      </c:layout>
      <c:barChart>
        <c:barDir val="col"/>
        <c:grouping val="clustered"/>
        <c:varyColors val="0"/>
        <c:ser>
          <c:idx val="0"/>
          <c:order val="0"/>
          <c:tx>
            <c:strRef>
              <c:f>Charts!$B$112</c:f>
              <c:strCache>
                <c:ptCount val="1"/>
                <c:pt idx="0">
                  <c:v>APC</c:v>
                </c:pt>
              </c:strCache>
            </c:strRef>
          </c:tx>
          <c:spPr>
            <a:solidFill>
              <a:schemeClr val="accent1"/>
            </a:solidFill>
            <a:ln>
              <a:solidFill>
                <a:srgbClr val="337EC6"/>
              </a:solidFill>
            </a:ln>
            <a:effectLst/>
          </c:spPr>
          <c:invertIfNegative val="0"/>
          <c:cat>
            <c:numRef>
              <c:f>Charts!$A$113:$A$120</c:f>
              <c:numCache>
                <c:formatCode>General</c:formatCode>
                <c:ptCount val="8"/>
                <c:pt idx="0">
                  <c:v>2</c:v>
                </c:pt>
                <c:pt idx="1">
                  <c:v>3</c:v>
                </c:pt>
                <c:pt idx="2">
                  <c:v>4</c:v>
                </c:pt>
                <c:pt idx="3">
                  <c:v>5</c:v>
                </c:pt>
                <c:pt idx="4">
                  <c:v>6</c:v>
                </c:pt>
                <c:pt idx="5">
                  <c:v>7</c:v>
                </c:pt>
                <c:pt idx="6">
                  <c:v>8</c:v>
                </c:pt>
                <c:pt idx="7">
                  <c:v>9</c:v>
                </c:pt>
              </c:numCache>
            </c:numRef>
          </c:cat>
          <c:val>
            <c:numRef>
              <c:f>Charts!$B$113:$B$120</c:f>
              <c:numCache>
                <c:formatCode>0.0%</c:formatCode>
                <c:ptCount val="8"/>
                <c:pt idx="0">
                  <c:v>1</c:v>
                </c:pt>
                <c:pt idx="1">
                  <c:v>1</c:v>
                </c:pt>
                <c:pt idx="2">
                  <c:v>0.77273132002671219</c:v>
                </c:pt>
                <c:pt idx="3">
                  <c:v>0.6852976606659984</c:v>
                </c:pt>
                <c:pt idx="4">
                  <c:v>0.63626776036326349</c:v>
                </c:pt>
                <c:pt idx="5">
                  <c:v>0.60855935668529371</c:v>
                </c:pt>
                <c:pt idx="6">
                  <c:v>0.58777267051040205</c:v>
                </c:pt>
                <c:pt idx="7">
                  <c:v>0.57106329230911412</c:v>
                </c:pt>
              </c:numCache>
            </c:numRef>
          </c:val>
          <c:extLst>
            <c:ext xmlns:c16="http://schemas.microsoft.com/office/drawing/2014/chart" uri="{C3380CC4-5D6E-409C-BE32-E72D297353CC}">
              <c16:uniqueId val="{00000000-5C83-439E-82BB-356DBFCB508A}"/>
            </c:ext>
          </c:extLst>
        </c:ser>
        <c:ser>
          <c:idx val="1"/>
          <c:order val="1"/>
          <c:tx>
            <c:strRef>
              <c:f>Charts!$C$112</c:f>
              <c:strCache>
                <c:ptCount val="1"/>
                <c:pt idx="0">
                  <c:v>Outpatients</c:v>
                </c:pt>
              </c:strCache>
            </c:strRef>
          </c:tx>
          <c:spPr>
            <a:solidFill>
              <a:srgbClr val="425563"/>
            </a:solidFill>
            <a:ln>
              <a:solidFill>
                <a:srgbClr val="425563"/>
              </a:solidFill>
            </a:ln>
            <a:effectLst/>
          </c:spPr>
          <c:invertIfNegative val="0"/>
          <c:cat>
            <c:numRef>
              <c:f>Charts!$A$113:$A$120</c:f>
              <c:numCache>
                <c:formatCode>General</c:formatCode>
                <c:ptCount val="8"/>
                <c:pt idx="0">
                  <c:v>2</c:v>
                </c:pt>
                <c:pt idx="1">
                  <c:v>3</c:v>
                </c:pt>
                <c:pt idx="2">
                  <c:v>4</c:v>
                </c:pt>
                <c:pt idx="3">
                  <c:v>5</c:v>
                </c:pt>
                <c:pt idx="4">
                  <c:v>6</c:v>
                </c:pt>
                <c:pt idx="5">
                  <c:v>7</c:v>
                </c:pt>
                <c:pt idx="6">
                  <c:v>8</c:v>
                </c:pt>
                <c:pt idx="7">
                  <c:v>9</c:v>
                </c:pt>
              </c:numCache>
            </c:numRef>
          </c:cat>
          <c:val>
            <c:numRef>
              <c:f>Charts!$C$113:$C$120</c:f>
              <c:numCache>
                <c:formatCode>0.0%</c:formatCode>
                <c:ptCount val="8"/>
                <c:pt idx="0">
                  <c:v>1</c:v>
                </c:pt>
                <c:pt idx="1">
                  <c:v>1</c:v>
                </c:pt>
                <c:pt idx="2">
                  <c:v>0.73087984973880382</c:v>
                </c:pt>
                <c:pt idx="3">
                  <c:v>0.61707086614173223</c:v>
                </c:pt>
                <c:pt idx="4">
                  <c:v>0.54745989304812837</c:v>
                </c:pt>
                <c:pt idx="5">
                  <c:v>0.51800554016620504</c:v>
                </c:pt>
                <c:pt idx="6">
                  <c:v>0.48812562852943453</c:v>
                </c:pt>
                <c:pt idx="7">
                  <c:v>0.46780594476391024</c:v>
                </c:pt>
              </c:numCache>
            </c:numRef>
          </c:val>
          <c:extLst>
            <c:ext xmlns:c16="http://schemas.microsoft.com/office/drawing/2014/chart" uri="{C3380CC4-5D6E-409C-BE32-E72D297353CC}">
              <c16:uniqueId val="{00000001-5C83-439E-82BB-356DBFCB508A}"/>
            </c:ext>
          </c:extLst>
        </c:ser>
        <c:ser>
          <c:idx val="3"/>
          <c:order val="2"/>
          <c:tx>
            <c:strRef>
              <c:f>Charts!$D$112</c:f>
              <c:strCache>
                <c:ptCount val="1"/>
                <c:pt idx="0">
                  <c:v>A&amp;E</c:v>
                </c:pt>
              </c:strCache>
            </c:strRef>
          </c:tx>
          <c:spPr>
            <a:solidFill>
              <a:srgbClr val="B3BBC1"/>
            </a:solidFill>
            <a:ln>
              <a:noFill/>
            </a:ln>
            <a:effectLst/>
          </c:spPr>
          <c:invertIfNegative val="0"/>
          <c:cat>
            <c:numRef>
              <c:f>Charts!$A$113:$A$120</c:f>
              <c:numCache>
                <c:formatCode>General</c:formatCode>
                <c:ptCount val="8"/>
                <c:pt idx="0">
                  <c:v>2</c:v>
                </c:pt>
                <c:pt idx="1">
                  <c:v>3</c:v>
                </c:pt>
                <c:pt idx="2">
                  <c:v>4</c:v>
                </c:pt>
                <c:pt idx="3">
                  <c:v>5</c:v>
                </c:pt>
                <c:pt idx="4">
                  <c:v>6</c:v>
                </c:pt>
                <c:pt idx="5">
                  <c:v>7</c:v>
                </c:pt>
                <c:pt idx="6">
                  <c:v>8</c:v>
                </c:pt>
                <c:pt idx="7">
                  <c:v>9</c:v>
                </c:pt>
              </c:numCache>
            </c:numRef>
          </c:cat>
          <c:val>
            <c:numRef>
              <c:f>Charts!$D$113:$D$120</c:f>
              <c:numCache>
                <c:formatCode>0.0%</c:formatCode>
                <c:ptCount val="8"/>
                <c:pt idx="0">
                  <c:v>1</c:v>
                </c:pt>
                <c:pt idx="1">
                  <c:v>1</c:v>
                </c:pt>
                <c:pt idx="2">
                  <c:v>0.83250667684090041</c:v>
                </c:pt>
                <c:pt idx="3">
                  <c:v>0.76579562605427476</c:v>
                </c:pt>
                <c:pt idx="4">
                  <c:v>0.72938040819307026</c:v>
                </c:pt>
                <c:pt idx="5">
                  <c:v>0.70421142523259472</c:v>
                </c:pt>
                <c:pt idx="6">
                  <c:v>0.68235036656089287</c:v>
                </c:pt>
                <c:pt idx="7">
                  <c:v>0.67243322065354283</c:v>
                </c:pt>
              </c:numCache>
            </c:numRef>
          </c:val>
          <c:extLst>
            <c:ext xmlns:c16="http://schemas.microsoft.com/office/drawing/2014/chart" uri="{C3380CC4-5D6E-409C-BE32-E72D297353CC}">
              <c16:uniqueId val="{00000002-5C83-439E-82BB-356DBFCB508A}"/>
            </c:ext>
          </c:extLst>
        </c:ser>
        <c:dLbls>
          <c:showLegendKey val="0"/>
          <c:showVal val="0"/>
          <c:showCatName val="0"/>
          <c:showSerName val="0"/>
          <c:showPercent val="0"/>
          <c:showBubbleSize val="0"/>
        </c:dLbls>
        <c:gapWidth val="150"/>
        <c:axId val="1128098991"/>
        <c:axId val="1329259263"/>
      </c:barChart>
      <c:catAx>
        <c:axId val="11280989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Total records per HESID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a:t>
                </a:r>
                <a:r>
                  <a:rPr lang="en-GB" baseline="0"/>
                  <a:t> of HESIDs where</a:t>
                </a:r>
              </a:p>
              <a:p>
                <a:pPr>
                  <a:defRPr/>
                </a:pPr>
                <a:r>
                  <a:rPr lang="en-GB" baseline="0"/>
                  <a:t> records are split n-1to 1</a:t>
                </a:r>
                <a:endParaRPr lang="en-GB"/>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4969958838582993"/>
          <c:h val="0.78001347686806"/>
        </c:manualLayout>
      </c:layout>
      <c:barChart>
        <c:barDir val="col"/>
        <c:grouping val="stacked"/>
        <c:varyColors val="0"/>
        <c:ser>
          <c:idx val="0"/>
          <c:order val="0"/>
          <c:tx>
            <c:strRef>
              <c:f>'Table 6b'!$A$5</c:f>
              <c:strCache>
                <c:ptCount val="1"/>
                <c:pt idx="0">
                  <c:v>90% or more</c:v>
                </c:pt>
              </c:strCache>
            </c:strRef>
          </c:tx>
          <c:spPr>
            <a:solidFill>
              <a:schemeClr val="accent1"/>
            </a:solidFill>
            <a:ln>
              <a:noFill/>
            </a:ln>
            <a:effectLst/>
          </c:spPr>
          <c:invertIfNegative val="0"/>
          <c:cat>
            <c:strLit>
              <c:ptCount val="3"/>
              <c:pt idx="0">
                <c:v>APC</c:v>
              </c:pt>
              <c:pt idx="1">
                <c:v> Outpatients</c:v>
              </c:pt>
              <c:pt idx="2">
                <c:v> A&amp;E</c:v>
              </c:pt>
            </c:strLit>
          </c:cat>
          <c:val>
            <c:numRef>
              <c:f>('Table 6b'!$C$5,'Table 6b'!$E$5,'Table 6b'!$G$5)</c:f>
              <c:numCache>
                <c:formatCode>0.0%</c:formatCode>
                <c:ptCount val="3"/>
                <c:pt idx="0">
                  <c:v>0.62447851063365056</c:v>
                </c:pt>
                <c:pt idx="1">
                  <c:v>0.62006566522358142</c:v>
                </c:pt>
                <c:pt idx="2">
                  <c:v>0.67274549534827988</c:v>
                </c:pt>
              </c:numCache>
            </c:numRef>
          </c:val>
          <c:extLst>
            <c:ext xmlns:c16="http://schemas.microsoft.com/office/drawing/2014/chart" uri="{C3380CC4-5D6E-409C-BE32-E72D297353CC}">
              <c16:uniqueId val="{00000000-850F-4696-B7DA-F4AEDE251EBB}"/>
            </c:ext>
          </c:extLst>
        </c:ser>
        <c:ser>
          <c:idx val="1"/>
          <c:order val="1"/>
          <c:tx>
            <c:strRef>
              <c:f>'Table 6b'!$A$6</c:f>
              <c:strCache>
                <c:ptCount val="1"/>
                <c:pt idx="0">
                  <c:v>80% to 90%</c:v>
                </c:pt>
              </c:strCache>
            </c:strRef>
          </c:tx>
          <c:spPr>
            <a:solidFill>
              <a:srgbClr val="425563"/>
            </a:solidFill>
            <a:ln>
              <a:noFill/>
            </a:ln>
            <a:effectLst/>
          </c:spPr>
          <c:invertIfNegative val="0"/>
          <c:cat>
            <c:strLit>
              <c:ptCount val="3"/>
              <c:pt idx="0">
                <c:v>APC</c:v>
              </c:pt>
              <c:pt idx="1">
                <c:v> Outpatients</c:v>
              </c:pt>
              <c:pt idx="2">
                <c:v> A&amp;E</c:v>
              </c:pt>
            </c:strLit>
          </c:cat>
          <c:val>
            <c:numRef>
              <c:f>('Table 6b'!$C$6,'Table 6b'!$E$6,'Table 6b'!$G$6)</c:f>
              <c:numCache>
                <c:formatCode>0.0%</c:formatCode>
                <c:ptCount val="3"/>
                <c:pt idx="0">
                  <c:v>0.19956205814469918</c:v>
                </c:pt>
                <c:pt idx="1">
                  <c:v>0.16540953598512362</c:v>
                </c:pt>
                <c:pt idx="2">
                  <c:v>0.14652373793494128</c:v>
                </c:pt>
              </c:numCache>
            </c:numRef>
          </c:val>
          <c:extLst>
            <c:ext xmlns:c16="http://schemas.microsoft.com/office/drawing/2014/chart" uri="{C3380CC4-5D6E-409C-BE32-E72D297353CC}">
              <c16:uniqueId val="{00000001-850F-4696-B7DA-F4AEDE251EBB}"/>
            </c:ext>
          </c:extLst>
        </c:ser>
        <c:ser>
          <c:idx val="3"/>
          <c:order val="2"/>
          <c:tx>
            <c:strRef>
              <c:f>'Table 6b'!$A$7</c:f>
              <c:strCache>
                <c:ptCount val="1"/>
                <c:pt idx="0">
                  <c:v>70% to 80%</c:v>
                </c:pt>
              </c:strCache>
            </c:strRef>
          </c:tx>
          <c:spPr>
            <a:solidFill>
              <a:srgbClr val="B3BBC1"/>
            </a:solidFill>
            <a:ln>
              <a:noFill/>
            </a:ln>
            <a:effectLst/>
          </c:spPr>
          <c:invertIfNegative val="0"/>
          <c:cat>
            <c:strLit>
              <c:ptCount val="3"/>
              <c:pt idx="0">
                <c:v>APC</c:v>
              </c:pt>
              <c:pt idx="1">
                <c:v> Outpatients</c:v>
              </c:pt>
              <c:pt idx="2">
                <c:v> A&amp;E</c:v>
              </c:pt>
            </c:strLit>
          </c:cat>
          <c:val>
            <c:numRef>
              <c:f>('Table 6b'!$C$7,'Table 6b'!$E$7,'Table 6b'!$G$7)</c:f>
              <c:numCache>
                <c:formatCode>0.0%</c:formatCode>
                <c:ptCount val="3"/>
                <c:pt idx="0">
                  <c:v>8.2712035938171197E-2</c:v>
                </c:pt>
                <c:pt idx="1">
                  <c:v>8.6800127843798119E-2</c:v>
                </c:pt>
                <c:pt idx="2">
                  <c:v>7.1300956489530901E-2</c:v>
                </c:pt>
              </c:numCache>
            </c:numRef>
          </c:val>
          <c:extLst>
            <c:ext xmlns:c16="http://schemas.microsoft.com/office/drawing/2014/chart" uri="{C3380CC4-5D6E-409C-BE32-E72D297353CC}">
              <c16:uniqueId val="{00000002-850F-4696-B7DA-F4AEDE251EBB}"/>
            </c:ext>
          </c:extLst>
        </c:ser>
        <c:ser>
          <c:idx val="2"/>
          <c:order val="3"/>
          <c:tx>
            <c:strRef>
              <c:f>'Table 6b'!$A$8</c:f>
              <c:strCache>
                <c:ptCount val="1"/>
                <c:pt idx="0">
                  <c:v>60% to 70%</c:v>
                </c:pt>
              </c:strCache>
            </c:strRef>
          </c:tx>
          <c:spPr>
            <a:solidFill>
              <a:srgbClr val="337EC6"/>
            </a:solidFill>
            <a:ln>
              <a:noFill/>
            </a:ln>
            <a:effectLst/>
          </c:spPr>
          <c:invertIfNegative val="0"/>
          <c:val>
            <c:numRef>
              <c:f>('Table 6b'!$C$8,'Table 6b'!$E$8,'Table 6b'!$G$8)</c:f>
              <c:numCache>
                <c:formatCode>0.0%</c:formatCode>
                <c:ptCount val="3"/>
                <c:pt idx="0">
                  <c:v>5.4418735028795677E-2</c:v>
                </c:pt>
                <c:pt idx="1">
                  <c:v>6.9878257837696481E-2</c:v>
                </c:pt>
                <c:pt idx="2">
                  <c:v>5.9622633287578712E-2</c:v>
                </c:pt>
              </c:numCache>
            </c:numRef>
          </c:val>
          <c:extLst>
            <c:ext xmlns:c16="http://schemas.microsoft.com/office/drawing/2014/chart" uri="{C3380CC4-5D6E-409C-BE32-E72D297353CC}">
              <c16:uniqueId val="{00000004-850F-4696-B7DA-F4AEDE251EBB}"/>
            </c:ext>
          </c:extLst>
        </c:ser>
        <c:ser>
          <c:idx val="4"/>
          <c:order val="4"/>
          <c:tx>
            <c:strRef>
              <c:f>'Table 6b'!$A$9</c:f>
              <c:strCache>
                <c:ptCount val="1"/>
                <c:pt idx="0">
                  <c:v>50% to 60%</c:v>
                </c:pt>
              </c:strCache>
            </c:strRef>
          </c:tx>
          <c:spPr>
            <a:solidFill>
              <a:srgbClr val="425563"/>
            </a:solidFill>
            <a:ln>
              <a:noFill/>
            </a:ln>
            <a:effectLst/>
          </c:spPr>
          <c:invertIfNegative val="0"/>
          <c:val>
            <c:numRef>
              <c:f>('Table 6b'!$C$9,'Table 6b'!$E$9,'Table 6b'!$G$9)</c:f>
              <c:numCache>
                <c:formatCode>0.0%</c:formatCode>
                <c:ptCount val="3"/>
                <c:pt idx="0">
                  <c:v>3.8828660254683393E-2</c:v>
                </c:pt>
                <c:pt idx="1">
                  <c:v>5.784641310980039E-2</c:v>
                </c:pt>
                <c:pt idx="2">
                  <c:v>4.9807176939669261E-2</c:v>
                </c:pt>
              </c:numCache>
            </c:numRef>
          </c:val>
          <c:extLst>
            <c:ext xmlns:c16="http://schemas.microsoft.com/office/drawing/2014/chart" uri="{C3380CC4-5D6E-409C-BE32-E72D297353CC}">
              <c16:uniqueId val="{00000005-850F-4696-B7DA-F4AEDE251EBB}"/>
            </c:ext>
          </c:extLst>
        </c:ser>
        <c:dLbls>
          <c:showLegendKey val="0"/>
          <c:showVal val="0"/>
          <c:showCatName val="0"/>
          <c:showSerName val="0"/>
          <c:showPercent val="0"/>
          <c:showBubbleSize val="0"/>
        </c:dLbls>
        <c:gapWidth val="150"/>
        <c:overlap val="100"/>
        <c:axId val="1128098991"/>
        <c:axId val="1329259263"/>
      </c:bar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1"/>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a:t>
                </a:r>
                <a:r>
                  <a:rPr lang="en-GB" baseline="0"/>
                  <a:t> of HESIDs with perccentage of records with majoriy MPS Person ID</a:t>
                </a:r>
                <a:endParaRPr lang="en-GB"/>
              </a:p>
            </c:rich>
          </c:tx>
          <c:layout>
            <c:manualLayout>
              <c:xMode val="edge"/>
              <c:yMode val="edge"/>
              <c:x val="1.0550094365202201E-2"/>
              <c:y val="0.12621962099632958"/>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0.25771709698118639"/>
          <c:y val="0.90098120134620241"/>
          <c:w val="0.55016672640454634"/>
          <c:h val="6.627539011945800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303531001858422"/>
          <c:y val="4.3084438714930284E-2"/>
          <c:w val="0.78354550318184379"/>
          <c:h val="0.72502968416053182"/>
        </c:manualLayout>
      </c:layout>
      <c:barChart>
        <c:barDir val="col"/>
        <c:grouping val="clustered"/>
        <c:varyColors val="0"/>
        <c:ser>
          <c:idx val="0"/>
          <c:order val="0"/>
          <c:tx>
            <c:strRef>
              <c:f>'Table 1a'!$E$4</c:f>
              <c:strCache>
                <c:ptCount val="1"/>
                <c:pt idx="0">
                  <c:v>HESID</c:v>
                </c:pt>
              </c:strCache>
            </c:strRef>
          </c:tx>
          <c:spPr>
            <a:solidFill>
              <a:srgbClr val="337EC6"/>
            </a:solidFill>
            <a:ln>
              <a:noFill/>
            </a:ln>
            <a:effectLst/>
          </c:spPr>
          <c:invertIfNegative val="0"/>
          <c:cat>
            <c:strRef>
              <c:f>'Table 1a'!$A$11:$A$27</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1a'!$E$11:$E$27</c:f>
              <c:numCache>
                <c:formatCode>#,##0</c:formatCode>
                <c:ptCount val="17"/>
                <c:pt idx="0">
                  <c:v>15586744</c:v>
                </c:pt>
                <c:pt idx="1">
                  <c:v>16209084</c:v>
                </c:pt>
                <c:pt idx="2">
                  <c:v>17073118</c:v>
                </c:pt>
                <c:pt idx="3">
                  <c:v>17193104</c:v>
                </c:pt>
                <c:pt idx="4">
                  <c:v>17398261</c:v>
                </c:pt>
                <c:pt idx="5">
                  <c:v>18161882</c:v>
                </c:pt>
                <c:pt idx="6">
                  <c:v>18975771</c:v>
                </c:pt>
                <c:pt idx="7">
                  <c:v>19393375</c:v>
                </c:pt>
                <c:pt idx="8">
                  <c:v>19612172</c:v>
                </c:pt>
                <c:pt idx="9">
                  <c:v>20287852</c:v>
                </c:pt>
                <c:pt idx="10">
                  <c:v>21850777</c:v>
                </c:pt>
                <c:pt idx="11">
                  <c:v>21858272</c:v>
                </c:pt>
                <c:pt idx="12">
                  <c:v>22155070</c:v>
                </c:pt>
                <c:pt idx="13">
                  <c:v>22462906</c:v>
                </c:pt>
                <c:pt idx="14">
                  <c:v>22733719</c:v>
                </c:pt>
                <c:pt idx="15">
                  <c:v>23329798</c:v>
                </c:pt>
                <c:pt idx="16">
                  <c:v>25310312</c:v>
                </c:pt>
              </c:numCache>
            </c:numRef>
          </c:val>
          <c:extLst>
            <c:ext xmlns:c16="http://schemas.microsoft.com/office/drawing/2014/chart" uri="{C3380CC4-5D6E-409C-BE32-E72D297353CC}">
              <c16:uniqueId val="{00000000-50F0-40CE-9061-F2BCB43E684B}"/>
            </c:ext>
          </c:extLst>
        </c:ser>
        <c:ser>
          <c:idx val="1"/>
          <c:order val="1"/>
          <c:tx>
            <c:strRef>
              <c:f>'Table 1a'!$F$4</c:f>
              <c:strCache>
                <c:ptCount val="1"/>
                <c:pt idx="0">
                  <c:v>Person_ID</c:v>
                </c:pt>
              </c:strCache>
            </c:strRef>
          </c:tx>
          <c:spPr>
            <a:solidFill>
              <a:srgbClr val="B3BBC1"/>
            </a:solidFill>
            <a:ln>
              <a:noFill/>
            </a:ln>
            <a:effectLst/>
          </c:spPr>
          <c:invertIfNegative val="0"/>
          <c:cat>
            <c:strRef>
              <c:f>'Table 1a'!$A$11:$A$27</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1a'!$F$11:$F$27</c:f>
              <c:numCache>
                <c:formatCode>#,##0</c:formatCode>
                <c:ptCount val="17"/>
                <c:pt idx="0">
                  <c:v>15609878</c:v>
                </c:pt>
                <c:pt idx="1">
                  <c:v>16204785</c:v>
                </c:pt>
                <c:pt idx="2">
                  <c:v>17033899</c:v>
                </c:pt>
                <c:pt idx="3">
                  <c:v>17149394</c:v>
                </c:pt>
                <c:pt idx="4">
                  <c:v>17321948</c:v>
                </c:pt>
                <c:pt idx="5">
                  <c:v>18082032</c:v>
                </c:pt>
                <c:pt idx="6">
                  <c:v>18932763</c:v>
                </c:pt>
                <c:pt idx="7">
                  <c:v>19267126</c:v>
                </c:pt>
                <c:pt idx="8">
                  <c:v>19542330</c:v>
                </c:pt>
                <c:pt idx="9">
                  <c:v>19886145</c:v>
                </c:pt>
                <c:pt idx="10">
                  <c:v>21780798</c:v>
                </c:pt>
                <c:pt idx="11">
                  <c:v>21355644</c:v>
                </c:pt>
                <c:pt idx="12">
                  <c:v>22052101</c:v>
                </c:pt>
                <c:pt idx="13">
                  <c:v>22454335</c:v>
                </c:pt>
                <c:pt idx="14">
                  <c:v>22532459</c:v>
                </c:pt>
                <c:pt idx="15">
                  <c:v>22916413</c:v>
                </c:pt>
                <c:pt idx="16">
                  <c:v>24967675</c:v>
                </c:pt>
              </c:numCache>
            </c:numRef>
          </c:val>
          <c:extLst>
            <c:ext xmlns:c16="http://schemas.microsoft.com/office/drawing/2014/chart" uri="{C3380CC4-5D6E-409C-BE32-E72D297353CC}">
              <c16:uniqueId val="{00000001-50F0-40CE-9061-F2BCB43E684B}"/>
            </c:ext>
          </c:extLst>
        </c:ser>
        <c:dLbls>
          <c:showLegendKey val="0"/>
          <c:showVal val="0"/>
          <c:showCatName val="0"/>
          <c:showSerName val="0"/>
          <c:showPercent val="0"/>
          <c:showBubbleSize val="0"/>
        </c:dLbls>
        <c:gapWidth val="150"/>
        <c:axId val="1128098991"/>
        <c:axId val="1329259263"/>
      </c:barChart>
      <c:lineChart>
        <c:grouping val="standard"/>
        <c:varyColors val="0"/>
        <c:ser>
          <c:idx val="2"/>
          <c:order val="2"/>
          <c:tx>
            <c:v>Difference</c:v>
          </c:tx>
          <c:spPr>
            <a:ln w="28575" cap="rnd">
              <a:solidFill>
                <a:srgbClr val="425563"/>
              </a:solidFill>
              <a:round/>
            </a:ln>
            <a:effectLst/>
          </c:spPr>
          <c:marker>
            <c:symbol val="none"/>
          </c:marker>
          <c:cat>
            <c:strRef>
              <c:f>'Table 1a'!$A$11:$A$27</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1a'!$G$11:$G$27</c:f>
              <c:numCache>
                <c:formatCode>0.00%</c:formatCode>
                <c:ptCount val="17"/>
                <c:pt idx="0">
                  <c:v>1.4842099158105526E-3</c:v>
                </c:pt>
                <c:pt idx="1">
                  <c:v>-2.6522164978604046E-4</c:v>
                </c:pt>
                <c:pt idx="2">
                  <c:v>-2.2971199519619123E-3</c:v>
                </c:pt>
                <c:pt idx="3">
                  <c:v>-2.542298354037742E-3</c:v>
                </c:pt>
                <c:pt idx="4">
                  <c:v>-4.3862429699151884E-3</c:v>
                </c:pt>
                <c:pt idx="5">
                  <c:v>-4.396570795912047E-3</c:v>
                </c:pt>
                <c:pt idx="6">
                  <c:v>-2.2664691727150021E-3</c:v>
                </c:pt>
                <c:pt idx="7">
                  <c:v>-6.5099035108638903E-3</c:v>
                </c:pt>
                <c:pt idx="8">
                  <c:v>-3.5611557965125051E-3</c:v>
                </c:pt>
                <c:pt idx="9">
                  <c:v>-1.9800371177786547E-2</c:v>
                </c:pt>
                <c:pt idx="10">
                  <c:v>-3.202586342810565E-3</c:v>
                </c:pt>
                <c:pt idx="11">
                  <c:v>-2.2994864369882517E-2</c:v>
                </c:pt>
                <c:pt idx="12">
                  <c:v>-4.6476494996404716E-3</c:v>
                </c:pt>
                <c:pt idx="13">
                  <c:v>-3.8156238556130706E-4</c:v>
                </c:pt>
                <c:pt idx="14">
                  <c:v>-8.8529289906328357E-3</c:v>
                </c:pt>
                <c:pt idx="15">
                  <c:v>-1.7719184709614755E-2</c:v>
                </c:pt>
                <c:pt idx="16">
                  <c:v>-1.353744671341861E-2</c:v>
                </c:pt>
              </c:numCache>
            </c:numRef>
          </c:val>
          <c:smooth val="0"/>
          <c:extLst>
            <c:ext xmlns:c16="http://schemas.microsoft.com/office/drawing/2014/chart" uri="{C3380CC4-5D6E-409C-BE32-E72D297353CC}">
              <c16:uniqueId val="{00000002-50F0-40CE-9061-F2BCB43E684B}"/>
            </c:ext>
          </c:extLst>
        </c:ser>
        <c:dLbls>
          <c:showLegendKey val="0"/>
          <c:showVal val="0"/>
          <c:showCatName val="0"/>
          <c:showSerName val="0"/>
          <c:showPercent val="0"/>
          <c:showBubbleSize val="0"/>
        </c:dLbls>
        <c:marker val="1"/>
        <c:smooth val="0"/>
        <c:axId val="1470168239"/>
        <c:axId val="1329306687"/>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25000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Count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valAx>
        <c:axId val="1329306687"/>
        <c:scaling>
          <c:orientation val="minMax"/>
          <c:max val="5.000000000000001E-2"/>
          <c:min val="-5.000000000000001E-2"/>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difference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470168239"/>
        <c:crosses val="max"/>
        <c:crossBetween val="between"/>
        <c:majorUnit val="1.0000000000000002E-2"/>
      </c:valAx>
      <c:catAx>
        <c:axId val="1470168239"/>
        <c:scaling>
          <c:orientation val="minMax"/>
        </c:scaling>
        <c:delete val="1"/>
        <c:axPos val="b"/>
        <c:numFmt formatCode="General" sourceLinked="1"/>
        <c:majorTickMark val="out"/>
        <c:minorTickMark val="none"/>
        <c:tickLblPos val="nextTo"/>
        <c:crossAx val="1329306687"/>
        <c:crosses val="autoZero"/>
        <c:auto val="1"/>
        <c:lblAlgn val="ctr"/>
        <c:lblOffset val="100"/>
        <c:noMultiLvlLbl val="0"/>
      </c:catAx>
      <c:spPr>
        <a:noFill/>
        <a:ln>
          <a:noFill/>
        </a:ln>
        <a:effectLst/>
      </c:spPr>
    </c:plotArea>
    <c:legend>
      <c:legendPos val="b"/>
      <c:layout>
        <c:manualLayout>
          <c:xMode val="edge"/>
          <c:yMode val="edge"/>
          <c:x val="0.30074951853062387"/>
          <c:y val="0.91613360593480786"/>
          <c:w val="0.39850082217881183"/>
          <c:h val="6.779627774348993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303531001858422"/>
          <c:y val="4.3084438714930284E-2"/>
          <c:w val="0.78354550318184379"/>
          <c:h val="0.72502968416053182"/>
        </c:manualLayout>
      </c:layout>
      <c:barChart>
        <c:barDir val="col"/>
        <c:grouping val="clustered"/>
        <c:varyColors val="0"/>
        <c:ser>
          <c:idx val="0"/>
          <c:order val="0"/>
          <c:tx>
            <c:strRef>
              <c:f>'Table 1a'!$H$4</c:f>
              <c:strCache>
                <c:ptCount val="1"/>
                <c:pt idx="0">
                  <c:v>HESID</c:v>
                </c:pt>
              </c:strCache>
            </c:strRef>
          </c:tx>
          <c:spPr>
            <a:solidFill>
              <a:srgbClr val="337EC6"/>
            </a:solidFill>
            <a:ln>
              <a:noFill/>
            </a:ln>
            <a:effectLst/>
          </c:spPr>
          <c:invertIfNegative val="0"/>
          <c:cat>
            <c:strRef>
              <c:f>'Table 1a'!$A$15:$A$27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1a'!$H$15:$H$27</c:f>
              <c:numCache>
                <c:formatCode>#,##0</c:formatCode>
                <c:ptCount val="13"/>
                <c:pt idx="0">
                  <c:v>8486309</c:v>
                </c:pt>
                <c:pt idx="1">
                  <c:v>9349040</c:v>
                </c:pt>
                <c:pt idx="2">
                  <c:v>10451519</c:v>
                </c:pt>
                <c:pt idx="3">
                  <c:v>10762169</c:v>
                </c:pt>
                <c:pt idx="4">
                  <c:v>11489265</c:v>
                </c:pt>
                <c:pt idx="5">
                  <c:v>11918667</c:v>
                </c:pt>
                <c:pt idx="6">
                  <c:v>11936228</c:v>
                </c:pt>
                <c:pt idx="7">
                  <c:v>12622161</c:v>
                </c:pt>
                <c:pt idx="8">
                  <c:v>13000379</c:v>
                </c:pt>
                <c:pt idx="9">
                  <c:v>13101852</c:v>
                </c:pt>
                <c:pt idx="10">
                  <c:v>13225213</c:v>
                </c:pt>
                <c:pt idx="11">
                  <c:v>13846501</c:v>
                </c:pt>
                <c:pt idx="12">
                  <c:v>13984678</c:v>
                </c:pt>
              </c:numCache>
            </c:numRef>
          </c:val>
          <c:extLst>
            <c:ext xmlns:c16="http://schemas.microsoft.com/office/drawing/2014/chart" uri="{C3380CC4-5D6E-409C-BE32-E72D297353CC}">
              <c16:uniqueId val="{00000000-7AA8-44C0-8FFE-067BE7F64602}"/>
            </c:ext>
          </c:extLst>
        </c:ser>
        <c:ser>
          <c:idx val="1"/>
          <c:order val="1"/>
          <c:tx>
            <c:strRef>
              <c:f>'Table 1a'!$I$4</c:f>
              <c:strCache>
                <c:ptCount val="1"/>
                <c:pt idx="0">
                  <c:v>Person_ID</c:v>
                </c:pt>
              </c:strCache>
            </c:strRef>
          </c:tx>
          <c:spPr>
            <a:solidFill>
              <a:srgbClr val="B3BBC1"/>
            </a:solidFill>
            <a:ln>
              <a:noFill/>
            </a:ln>
            <a:effectLst/>
          </c:spPr>
          <c:invertIfNegative val="0"/>
          <c:cat>
            <c:strRef>
              <c:f>'Table 1a'!$A$15:$A$27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1a'!$I$15:$I$27</c:f>
              <c:numCache>
                <c:formatCode>#,##0</c:formatCode>
                <c:ptCount val="13"/>
                <c:pt idx="0">
                  <c:v>8463273</c:v>
                </c:pt>
                <c:pt idx="1">
                  <c:v>9339367</c:v>
                </c:pt>
                <c:pt idx="2">
                  <c:v>10425994</c:v>
                </c:pt>
                <c:pt idx="3">
                  <c:v>10743179</c:v>
                </c:pt>
                <c:pt idx="4">
                  <c:v>11478801</c:v>
                </c:pt>
                <c:pt idx="5">
                  <c:v>11876673</c:v>
                </c:pt>
                <c:pt idx="6">
                  <c:v>11926931</c:v>
                </c:pt>
                <c:pt idx="7">
                  <c:v>12571677</c:v>
                </c:pt>
                <c:pt idx="8">
                  <c:v>12910584</c:v>
                </c:pt>
                <c:pt idx="9">
                  <c:v>12989135</c:v>
                </c:pt>
                <c:pt idx="10">
                  <c:v>13171532</c:v>
                </c:pt>
                <c:pt idx="11">
                  <c:v>13766559</c:v>
                </c:pt>
                <c:pt idx="12">
                  <c:v>13930207</c:v>
                </c:pt>
              </c:numCache>
            </c:numRef>
          </c:val>
          <c:extLst>
            <c:ext xmlns:c16="http://schemas.microsoft.com/office/drawing/2014/chart" uri="{C3380CC4-5D6E-409C-BE32-E72D297353CC}">
              <c16:uniqueId val="{00000001-7AA8-44C0-8FFE-067BE7F64602}"/>
            </c:ext>
          </c:extLst>
        </c:ser>
        <c:dLbls>
          <c:showLegendKey val="0"/>
          <c:showVal val="0"/>
          <c:showCatName val="0"/>
          <c:showSerName val="0"/>
          <c:showPercent val="0"/>
          <c:showBubbleSize val="0"/>
        </c:dLbls>
        <c:gapWidth val="150"/>
        <c:axId val="1128098991"/>
        <c:axId val="1329259263"/>
      </c:barChart>
      <c:lineChart>
        <c:grouping val="standard"/>
        <c:varyColors val="0"/>
        <c:ser>
          <c:idx val="2"/>
          <c:order val="2"/>
          <c:tx>
            <c:v>Difference</c:v>
          </c:tx>
          <c:spPr>
            <a:ln w="28575" cap="rnd">
              <a:solidFill>
                <a:srgbClr val="425563"/>
              </a:solidFill>
              <a:round/>
            </a:ln>
            <a:effectLst/>
          </c:spPr>
          <c:marker>
            <c:symbol val="none"/>
          </c:marker>
          <c:cat>
            <c:strRef>
              <c:f>'Table 1a'!$A$15:$A$27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1a'!$J$15:$J$27</c:f>
              <c:numCache>
                <c:formatCode>0.00%</c:formatCode>
                <c:ptCount val="13"/>
                <c:pt idx="0">
                  <c:v>-2.7144898918952665E-3</c:v>
                </c:pt>
                <c:pt idx="1">
                  <c:v>-1.0346516861624577E-3</c:v>
                </c:pt>
                <c:pt idx="2">
                  <c:v>-2.4422287324933345E-3</c:v>
                </c:pt>
                <c:pt idx="3">
                  <c:v>-1.7645141978350765E-3</c:v>
                </c:pt>
                <c:pt idx="4">
                  <c:v>-9.1076322114602704E-4</c:v>
                </c:pt>
                <c:pt idx="5">
                  <c:v>-3.5233805928129858E-3</c:v>
                </c:pt>
                <c:pt idx="6">
                  <c:v>-7.7888927724900636E-4</c:v>
                </c:pt>
                <c:pt idx="7">
                  <c:v>-3.9996320756802151E-3</c:v>
                </c:pt>
                <c:pt idx="8">
                  <c:v>-6.9071063235925934E-3</c:v>
                </c:pt>
                <c:pt idx="9">
                  <c:v>-8.6031348850529321E-3</c:v>
                </c:pt>
                <c:pt idx="10">
                  <c:v>-4.0589894468996413E-3</c:v>
                </c:pt>
                <c:pt idx="11">
                  <c:v>-5.7734441358144872E-3</c:v>
                </c:pt>
                <c:pt idx="12">
                  <c:v>-3.8950485667242907E-3</c:v>
                </c:pt>
              </c:numCache>
            </c:numRef>
          </c:val>
          <c:smooth val="0"/>
          <c:extLst>
            <c:ext xmlns:c16="http://schemas.microsoft.com/office/drawing/2014/chart" uri="{C3380CC4-5D6E-409C-BE32-E72D297353CC}">
              <c16:uniqueId val="{00000002-7AA8-44C0-8FFE-067BE7F64602}"/>
            </c:ext>
          </c:extLst>
        </c:ser>
        <c:dLbls>
          <c:showLegendKey val="0"/>
          <c:showVal val="0"/>
          <c:showCatName val="0"/>
          <c:showSerName val="0"/>
          <c:showPercent val="0"/>
          <c:showBubbleSize val="0"/>
        </c:dLbls>
        <c:marker val="1"/>
        <c:smooth val="0"/>
        <c:axId val="1470168239"/>
        <c:axId val="1329306687"/>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16000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Count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valAx>
        <c:axId val="1329306687"/>
        <c:scaling>
          <c:orientation val="minMax"/>
          <c:max val="5.000000000000001E-2"/>
          <c:min val="-5.000000000000001E-2"/>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difference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470168239"/>
        <c:crosses val="max"/>
        <c:crossBetween val="between"/>
        <c:majorUnit val="1.0000000000000002E-2"/>
      </c:valAx>
      <c:catAx>
        <c:axId val="1470168239"/>
        <c:scaling>
          <c:orientation val="minMax"/>
        </c:scaling>
        <c:delete val="1"/>
        <c:axPos val="b"/>
        <c:numFmt formatCode="General" sourceLinked="1"/>
        <c:majorTickMark val="out"/>
        <c:minorTickMark val="none"/>
        <c:tickLblPos val="nextTo"/>
        <c:crossAx val="1329306687"/>
        <c:crosses val="autoZero"/>
        <c:auto val="1"/>
        <c:lblAlgn val="ctr"/>
        <c:lblOffset val="100"/>
        <c:noMultiLvlLbl val="0"/>
      </c:catAx>
      <c:spPr>
        <a:noFill/>
        <a:ln>
          <a:noFill/>
        </a:ln>
        <a:effectLst/>
      </c:spPr>
    </c:plotArea>
    <c:legend>
      <c:legendPos val="b"/>
      <c:layout>
        <c:manualLayout>
          <c:xMode val="edge"/>
          <c:yMode val="edge"/>
          <c:x val="0.30061855379685548"/>
          <c:y val="0.91744083208769311"/>
          <c:w val="0.39876289240628904"/>
          <c:h val="6.673953662182362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3a'!$G$3:$J$3</c:f>
              <c:strCache>
                <c:ptCount val="1"/>
                <c:pt idx="0">
                  <c:v>2 HESIDs to 1 Person_ID</c:v>
                </c:pt>
              </c:strCache>
            </c:strRef>
          </c:tx>
          <c:spPr>
            <a:ln w="28575" cap="rnd">
              <a:solidFill>
                <a:schemeClr val="accent1"/>
              </a:solidFill>
              <a:round/>
            </a:ln>
            <a:effectLst/>
          </c:spPr>
          <c:marker>
            <c:symbol val="none"/>
          </c:marker>
          <c:cat>
            <c:strRef>
              <c:f>'Table 3a'!$B$5:$B$27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3a'!$H$5:$H$27</c:f>
              <c:numCache>
                <c:formatCode>0.00%</c:formatCode>
                <c:ptCount val="23"/>
                <c:pt idx="0">
                  <c:v>6.2656471439822689E-3</c:v>
                </c:pt>
                <c:pt idx="1">
                  <c:v>2.2320765479614383E-3</c:v>
                </c:pt>
                <c:pt idx="2">
                  <c:v>2.3054630989498403E-3</c:v>
                </c:pt>
                <c:pt idx="3">
                  <c:v>2.3122118869005636E-3</c:v>
                </c:pt>
                <c:pt idx="4">
                  <c:v>1.3703499407525582E-3</c:v>
                </c:pt>
                <c:pt idx="5">
                  <c:v>1.0445996051084486E-3</c:v>
                </c:pt>
                <c:pt idx="6">
                  <c:v>1.0458840806455349E-3</c:v>
                </c:pt>
                <c:pt idx="7">
                  <c:v>1.054896729900074E-3</c:v>
                </c:pt>
                <c:pt idx="8">
                  <c:v>1.1068531908771805E-3</c:v>
                </c:pt>
                <c:pt idx="9">
                  <c:v>1.1173737996224725E-3</c:v>
                </c:pt>
                <c:pt idx="10">
                  <c:v>2.8734783231678944E-3</c:v>
                </c:pt>
                <c:pt idx="11">
                  <c:v>8.684402671208987E-4</c:v>
                </c:pt>
                <c:pt idx="12">
                  <c:v>7.6747391410076564E-4</c:v>
                </c:pt>
                <c:pt idx="13">
                  <c:v>5.7855656504781511E-4</c:v>
                </c:pt>
                <c:pt idx="14">
                  <c:v>4.7359238667137884E-4</c:v>
                </c:pt>
                <c:pt idx="15">
                  <c:v>3.701652233825536E-4</c:v>
                </c:pt>
                <c:pt idx="16">
                  <c:v>4.8621578256430206E-4</c:v>
                </c:pt>
                <c:pt idx="17">
                  <c:v>4.4827502397503001E-4</c:v>
                </c:pt>
                <c:pt idx="18">
                  <c:v>3.4145712277952519E-4</c:v>
                </c:pt>
                <c:pt idx="19">
                  <c:v>1.8786260708614398E-4</c:v>
                </c:pt>
                <c:pt idx="20">
                  <c:v>1.6231638220389925E-4</c:v>
                </c:pt>
                <c:pt idx="21">
                  <c:v>2.9154762665267514E-4</c:v>
                </c:pt>
                <c:pt idx="22">
                  <c:v>4.1063960379801253E-4</c:v>
                </c:pt>
              </c:numCache>
            </c:numRef>
          </c:val>
          <c:smooth val="0"/>
          <c:extLst>
            <c:ext xmlns:c16="http://schemas.microsoft.com/office/drawing/2014/chart" uri="{C3380CC4-5D6E-409C-BE32-E72D297353CC}">
              <c16:uniqueId val="{00000000-8571-4C47-97A0-08469F560680}"/>
            </c:ext>
          </c:extLst>
        </c:ser>
        <c:ser>
          <c:idx val="1"/>
          <c:order val="1"/>
          <c:tx>
            <c:strRef>
              <c:f>'Table 3a'!$K$3:$N$3</c:f>
              <c:strCache>
                <c:ptCount val="1"/>
                <c:pt idx="0">
                  <c:v>3 HESIDs to 1 Person_ID</c:v>
                </c:pt>
              </c:strCache>
            </c:strRef>
          </c:tx>
          <c:spPr>
            <a:ln w="28575" cap="rnd">
              <a:solidFill>
                <a:srgbClr val="425563"/>
              </a:solidFill>
              <a:round/>
            </a:ln>
            <a:effectLst/>
          </c:spPr>
          <c:marker>
            <c:symbol val="none"/>
          </c:marker>
          <c:cat>
            <c:strRef>
              <c:f>'Table 3a'!$B$5:$B$27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3a'!$L$5:$L$27</c:f>
              <c:numCache>
                <c:formatCode>0.00%</c:formatCode>
                <c:ptCount val="23"/>
                <c:pt idx="0">
                  <c:v>5.0117971913982758E-4</c:v>
                </c:pt>
                <c:pt idx="1">
                  <c:v>1.1160382739807191E-4</c:v>
                </c:pt>
                <c:pt idx="2">
                  <c:v>1.0391514711327697E-4</c:v>
                </c:pt>
                <c:pt idx="3">
                  <c:v>2.1135417223889832E-4</c:v>
                </c:pt>
                <c:pt idx="4">
                  <c:v>6.9752109373539568E-5</c:v>
                </c:pt>
                <c:pt idx="5">
                  <c:v>2.9610697467641059E-5</c:v>
                </c:pt>
                <c:pt idx="6">
                  <c:v>2.7445754804446321E-5</c:v>
                </c:pt>
                <c:pt idx="7">
                  <c:v>2.4647119857478363E-5</c:v>
                </c:pt>
                <c:pt idx="8">
                  <c:v>2.562994938149394E-5</c:v>
                </c:pt>
                <c:pt idx="9">
                  <c:v>2.1909290188675928E-5</c:v>
                </c:pt>
                <c:pt idx="10">
                  <c:v>1.5879651445343716E-5</c:v>
                </c:pt>
                <c:pt idx="11">
                  <c:v>1.8407157835714701E-5</c:v>
                </c:pt>
                <c:pt idx="12">
                  <c:v>2.0245392669224295E-5</c:v>
                </c:pt>
                <c:pt idx="13">
                  <c:v>1.5578272290006025E-5</c:v>
                </c:pt>
                <c:pt idx="14">
                  <c:v>1.505084526339149E-5</c:v>
                </c:pt>
                <c:pt idx="15">
                  <c:v>1.1708389060762037E-5</c:v>
                </c:pt>
                <c:pt idx="16">
                  <c:v>3.5826426083685416E-5</c:v>
                </c:pt>
                <c:pt idx="17">
                  <c:v>5.2642070649146488E-5</c:v>
                </c:pt>
                <c:pt idx="18">
                  <c:v>2.10868505290177E-5</c:v>
                </c:pt>
                <c:pt idx="19">
                  <c:v>1.7202382781757462E-5</c:v>
                </c:pt>
                <c:pt idx="20">
                  <c:v>1.4205294710251156E-5</c:v>
                </c:pt>
                <c:pt idx="21">
                  <c:v>5.1807755249431124E-5</c:v>
                </c:pt>
                <c:pt idx="22">
                  <c:v>8.2107212761428123E-5</c:v>
                </c:pt>
              </c:numCache>
            </c:numRef>
          </c:val>
          <c:smooth val="0"/>
          <c:extLst>
            <c:ext xmlns:c16="http://schemas.microsoft.com/office/drawing/2014/chart" uri="{C3380CC4-5D6E-409C-BE32-E72D297353CC}">
              <c16:uniqueId val="{00000001-8571-4C47-97A0-08469F560680}"/>
            </c:ext>
          </c:extLst>
        </c:ser>
        <c:ser>
          <c:idx val="3"/>
          <c:order val="2"/>
          <c:tx>
            <c:strRef>
              <c:f>'Table 3a'!$O$3:$R$3</c:f>
              <c:strCache>
                <c:ptCount val="1"/>
                <c:pt idx="0">
                  <c:v>4 or more HESIDs to 1 Person_ID</c:v>
                </c:pt>
              </c:strCache>
            </c:strRef>
          </c:tx>
          <c:spPr>
            <a:ln w="28575" cap="rnd">
              <a:solidFill>
                <a:srgbClr val="B3BBC1"/>
              </a:solidFill>
              <a:round/>
            </a:ln>
            <a:effectLst/>
          </c:spPr>
          <c:marker>
            <c:symbol val="none"/>
          </c:marker>
          <c:val>
            <c:numRef>
              <c:f>'Table 3a'!$P$5:$P$27</c:f>
              <c:numCache>
                <c:formatCode>0.00%</c:formatCode>
                <c:ptCount val="23"/>
                <c:pt idx="0">
                  <c:v>5.1711437982577733E-4</c:v>
                </c:pt>
                <c:pt idx="1">
                  <c:v>6.3092273608433814E-5</c:v>
                </c:pt>
                <c:pt idx="2">
                  <c:v>1.1214062049955219E-4</c:v>
                </c:pt>
                <c:pt idx="3">
                  <c:v>1.7123410431879433E-4</c:v>
                </c:pt>
                <c:pt idx="4">
                  <c:v>1.3406355421594304E-4</c:v>
                </c:pt>
                <c:pt idx="5">
                  <c:v>9.6783113019234201E-5</c:v>
                </c:pt>
                <c:pt idx="6">
                  <c:v>8.9031350951008795E-5</c:v>
                </c:pt>
                <c:pt idx="7">
                  <c:v>9.3259372433701916E-5</c:v>
                </c:pt>
                <c:pt idx="8">
                  <c:v>9.0026807123941028E-5</c:v>
                </c:pt>
                <c:pt idx="9">
                  <c:v>8.6618124001742041E-6</c:v>
                </c:pt>
                <c:pt idx="10">
                  <c:v>5.7856094413267802E-6</c:v>
                </c:pt>
                <c:pt idx="11">
                  <c:v>7.5516544967034669E-6</c:v>
                </c:pt>
                <c:pt idx="12">
                  <c:v>6.9412774865911873E-6</c:v>
                </c:pt>
                <c:pt idx="13">
                  <c:v>5.0032407354763881E-6</c:v>
                </c:pt>
                <c:pt idx="14">
                  <c:v>4.0739130036247638E-6</c:v>
                </c:pt>
                <c:pt idx="15">
                  <c:v>4.3906458977857636E-6</c:v>
                </c:pt>
                <c:pt idx="16">
                  <c:v>1.0158238203231299E-4</c:v>
                </c:pt>
                <c:pt idx="17">
                  <c:v>3.8582387183846492E-5</c:v>
                </c:pt>
                <c:pt idx="18">
                  <c:v>2.2692448285034276E-5</c:v>
                </c:pt>
                <c:pt idx="19">
                  <c:v>1.6887705047944824E-5</c:v>
                </c:pt>
                <c:pt idx="20">
                  <c:v>1.2847435657065384E-5</c:v>
                </c:pt>
                <c:pt idx="21">
                  <c:v>2.2394985834913451E-5</c:v>
                </c:pt>
                <c:pt idx="22">
                  <c:v>4.7939015773696371E-5</c:v>
                </c:pt>
              </c:numCache>
            </c:numRef>
          </c:val>
          <c:smooth val="0"/>
          <c:extLst>
            <c:ext xmlns:c16="http://schemas.microsoft.com/office/drawing/2014/chart" uri="{C3380CC4-5D6E-409C-BE32-E72D297353CC}">
              <c16:uniqueId val="{00000004-8571-4C47-97A0-08469F560680}"/>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a:t>
                </a:r>
                <a:r>
                  <a:rPr lang="en-GB" baseline="0"/>
                  <a:t> </a:t>
                </a:r>
                <a:r>
                  <a:rPr lang="en-GB"/>
                  <a:t>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92107415725210895"/>
          <c:h val="6.462060406950326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3a'!$G$3:$J$3</c:f>
              <c:strCache>
                <c:ptCount val="1"/>
                <c:pt idx="0">
                  <c:v>2 HESIDs to 1 Person_ID</c:v>
                </c:pt>
              </c:strCache>
            </c:strRef>
          </c:tx>
          <c:spPr>
            <a:ln w="28575" cap="rnd">
              <a:solidFill>
                <a:schemeClr val="accent1"/>
              </a:solidFill>
              <a:round/>
            </a:ln>
            <a:effectLst/>
          </c:spPr>
          <c:marker>
            <c:symbol val="none"/>
          </c:marker>
          <c:cat>
            <c:strRef>
              <c:f>'Table 3a'!$B$28:$B$44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3a'!$H$28:$H$44</c:f>
              <c:numCache>
                <c:formatCode>0.00%</c:formatCode>
                <c:ptCount val="17"/>
                <c:pt idx="0">
                  <c:v>3.2470465175961018E-3</c:v>
                </c:pt>
                <c:pt idx="1">
                  <c:v>2.6344687695640514E-3</c:v>
                </c:pt>
                <c:pt idx="2">
                  <c:v>3.323842650470101E-3</c:v>
                </c:pt>
                <c:pt idx="3">
                  <c:v>3.2626808854003819E-3</c:v>
                </c:pt>
                <c:pt idx="4">
                  <c:v>2.0826179595966922E-3</c:v>
                </c:pt>
                <c:pt idx="5">
                  <c:v>3.3788790994286485E-3</c:v>
                </c:pt>
                <c:pt idx="6">
                  <c:v>1.8198083396491046E-3</c:v>
                </c:pt>
                <c:pt idx="7">
                  <c:v>2.2562783883802911E-3</c:v>
                </c:pt>
                <c:pt idx="8">
                  <c:v>1.5688507972181414E-3</c:v>
                </c:pt>
                <c:pt idx="9">
                  <c:v>3.0777709807506682E-3</c:v>
                </c:pt>
                <c:pt idx="10">
                  <c:v>1.7935063719887582E-3</c:v>
                </c:pt>
                <c:pt idx="11">
                  <c:v>1.9150909239730725E-3</c:v>
                </c:pt>
                <c:pt idx="12">
                  <c:v>1.3065875219780646E-3</c:v>
                </c:pt>
                <c:pt idx="13">
                  <c:v>8.2874865810989278E-4</c:v>
                </c:pt>
                <c:pt idx="14">
                  <c:v>3.0610063464444784E-3</c:v>
                </c:pt>
                <c:pt idx="15">
                  <c:v>4.8822213144788414E-3</c:v>
                </c:pt>
                <c:pt idx="16">
                  <c:v>3.811888772182432E-3</c:v>
                </c:pt>
              </c:numCache>
            </c:numRef>
          </c:val>
          <c:smooth val="0"/>
          <c:extLst>
            <c:ext xmlns:c16="http://schemas.microsoft.com/office/drawing/2014/chart" uri="{C3380CC4-5D6E-409C-BE32-E72D297353CC}">
              <c16:uniqueId val="{00000000-4FE5-45C5-881A-CF917A3062EB}"/>
            </c:ext>
          </c:extLst>
        </c:ser>
        <c:ser>
          <c:idx val="1"/>
          <c:order val="1"/>
          <c:tx>
            <c:strRef>
              <c:f>'Table 3a'!$K$3:$N$3</c:f>
              <c:strCache>
                <c:ptCount val="1"/>
                <c:pt idx="0">
                  <c:v>3 HESIDs to 1 Person_ID</c:v>
                </c:pt>
              </c:strCache>
            </c:strRef>
          </c:tx>
          <c:spPr>
            <a:ln w="28575" cap="rnd">
              <a:solidFill>
                <a:srgbClr val="425563"/>
              </a:solidFill>
              <a:round/>
            </a:ln>
            <a:effectLst/>
          </c:spPr>
          <c:marker>
            <c:symbol val="none"/>
          </c:marker>
          <c:cat>
            <c:strRef>
              <c:f>'Table 3a'!$B$28:$B$44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3a'!$L$28:$L$44</c:f>
              <c:numCache>
                <c:formatCode>0.00%</c:formatCode>
                <c:ptCount val="17"/>
                <c:pt idx="0">
                  <c:v>3.1653034059587142E-4</c:v>
                </c:pt>
                <c:pt idx="1">
                  <c:v>3.2447206180149878E-4</c:v>
                </c:pt>
                <c:pt idx="2">
                  <c:v>4.8333032854075279E-4</c:v>
                </c:pt>
                <c:pt idx="3">
                  <c:v>4.8281589425258994E-4</c:v>
                </c:pt>
                <c:pt idx="4">
                  <c:v>3.6583645211266076E-4</c:v>
                </c:pt>
                <c:pt idx="5">
                  <c:v>3.8640568714843552E-4</c:v>
                </c:pt>
                <c:pt idx="6">
                  <c:v>2.2939071280826787E-4</c:v>
                </c:pt>
                <c:pt idx="7">
                  <c:v>5.3064478843393667E-4</c:v>
                </c:pt>
                <c:pt idx="8">
                  <c:v>3.5968075454666872E-4</c:v>
                </c:pt>
                <c:pt idx="9">
                  <c:v>1.4560891515173E-3</c:v>
                </c:pt>
                <c:pt idx="10">
                  <c:v>5.0067036111349093E-4</c:v>
                </c:pt>
                <c:pt idx="11">
                  <c:v>6.6197956849252588E-4</c:v>
                </c:pt>
                <c:pt idx="12">
                  <c:v>3.4023968963320096E-4</c:v>
                </c:pt>
                <c:pt idx="13">
                  <c:v>9.3033260615377832E-5</c:v>
                </c:pt>
                <c:pt idx="14">
                  <c:v>7.4212938765360671E-4</c:v>
                </c:pt>
                <c:pt idx="15">
                  <c:v>1.0527389255901437E-3</c:v>
                </c:pt>
                <c:pt idx="16">
                  <c:v>8.6992481278292831E-4</c:v>
                </c:pt>
              </c:numCache>
            </c:numRef>
          </c:val>
          <c:smooth val="0"/>
          <c:extLst>
            <c:ext xmlns:c16="http://schemas.microsoft.com/office/drawing/2014/chart" uri="{C3380CC4-5D6E-409C-BE32-E72D297353CC}">
              <c16:uniqueId val="{00000001-4FE5-45C5-881A-CF917A3062EB}"/>
            </c:ext>
          </c:extLst>
        </c:ser>
        <c:ser>
          <c:idx val="3"/>
          <c:order val="2"/>
          <c:tx>
            <c:strRef>
              <c:f>'Table 3a'!$O$3:$R$3</c:f>
              <c:strCache>
                <c:ptCount val="1"/>
                <c:pt idx="0">
                  <c:v>4 or more HESIDs to 1 Person_ID</c:v>
                </c:pt>
              </c:strCache>
            </c:strRef>
          </c:tx>
          <c:spPr>
            <a:ln w="28575" cap="rnd">
              <a:solidFill>
                <a:srgbClr val="B3BBC1"/>
              </a:solidFill>
              <a:round/>
            </a:ln>
            <a:effectLst/>
          </c:spPr>
          <c:marker>
            <c:symbol val="none"/>
          </c:marker>
          <c:cat>
            <c:strRef>
              <c:f>'Table 3a'!$B$28:$B$44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3a'!$P$28:$P$44</c:f>
              <c:numCache>
                <c:formatCode>0.00%</c:formatCode>
                <c:ptCount val="17"/>
                <c:pt idx="0">
                  <c:v>2.3574815895422116E-4</c:v>
                </c:pt>
                <c:pt idx="1">
                  <c:v>2.1308520909101849E-4</c:v>
                </c:pt>
                <c:pt idx="2">
                  <c:v>3.0844376851124925E-4</c:v>
                </c:pt>
                <c:pt idx="3">
                  <c:v>3.384959258618701E-4</c:v>
                </c:pt>
                <c:pt idx="4">
                  <c:v>7.6273176665811492E-4</c:v>
                </c:pt>
                <c:pt idx="5">
                  <c:v>5.118893717254786E-4</c:v>
                </c:pt>
                <c:pt idx="6">
                  <c:v>4.0179027223865844E-4</c:v>
                </c:pt>
                <c:pt idx="7">
                  <c:v>8.8965007028033133E-4</c:v>
                </c:pt>
                <c:pt idx="8">
                  <c:v>5.4722236294239227E-4</c:v>
                </c:pt>
                <c:pt idx="9">
                  <c:v>2.8255853510069447E-3</c:v>
                </c:pt>
                <c:pt idx="10">
                  <c:v>3.7927903284351659E-4</c:v>
                </c:pt>
                <c:pt idx="11">
                  <c:v>1.5593535835304242E-3</c:v>
                </c:pt>
                <c:pt idx="12">
                  <c:v>5.5232832463446453E-4</c:v>
                </c:pt>
                <c:pt idx="13">
                  <c:v>7.263630831195847E-5</c:v>
                </c:pt>
                <c:pt idx="14">
                  <c:v>1.0553220134562323E-3</c:v>
                </c:pt>
                <c:pt idx="15">
                  <c:v>1.832965743809906E-3</c:v>
                </c:pt>
                <c:pt idx="16">
                  <c:v>1.4099831081588494E-3</c:v>
                </c:pt>
              </c:numCache>
            </c:numRef>
          </c:val>
          <c:smooth val="0"/>
          <c:extLst>
            <c:ext xmlns:c16="http://schemas.microsoft.com/office/drawing/2014/chart" uri="{C3380CC4-5D6E-409C-BE32-E72D297353CC}">
              <c16:uniqueId val="{00000002-4FE5-45C5-881A-CF917A3062EB}"/>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7.0000000000000019E-3"/>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0.10934212304850301"/>
          <c:y val="0.92847296262948964"/>
          <c:w val="0.89065787695149701"/>
          <c:h val="6.870146052392421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3a'!$G$3:$J$3</c:f>
              <c:strCache>
                <c:ptCount val="1"/>
                <c:pt idx="0">
                  <c:v>2 HESIDs to 1 Person_ID</c:v>
                </c:pt>
              </c:strCache>
            </c:strRef>
          </c:tx>
          <c:spPr>
            <a:ln w="28575" cap="rnd">
              <a:solidFill>
                <a:schemeClr val="accent1"/>
              </a:solidFill>
              <a:round/>
            </a:ln>
            <a:effectLst/>
          </c:spPr>
          <c:marker>
            <c:symbol val="none"/>
          </c:marker>
          <c:cat>
            <c:strRef>
              <c:f>'Table 3a'!$B$45:$B$57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3a'!$H$45:$H$57</c:f>
              <c:numCache>
                <c:formatCode>0.00%</c:formatCode>
                <c:ptCount val="13"/>
                <c:pt idx="0">
                  <c:v>4.8623032720319908E-3</c:v>
                </c:pt>
                <c:pt idx="1">
                  <c:v>3.060271643677778E-3</c:v>
                </c:pt>
                <c:pt idx="2">
                  <c:v>3.8474988571833056E-3</c:v>
                </c:pt>
                <c:pt idx="3">
                  <c:v>2.9178514106485611E-3</c:v>
                </c:pt>
                <c:pt idx="4">
                  <c:v>2.4323969027775635E-3</c:v>
                </c:pt>
                <c:pt idx="5">
                  <c:v>3.5389540488316887E-3</c:v>
                </c:pt>
                <c:pt idx="6">
                  <c:v>1.7209791856765163E-3</c:v>
                </c:pt>
                <c:pt idx="7">
                  <c:v>3.0659394128563756E-3</c:v>
                </c:pt>
                <c:pt idx="8">
                  <c:v>3.6309744005383489E-3</c:v>
                </c:pt>
                <c:pt idx="9">
                  <c:v>4.575362408659237E-3</c:v>
                </c:pt>
                <c:pt idx="10">
                  <c:v>2.9447599565487143E-3</c:v>
                </c:pt>
                <c:pt idx="11">
                  <c:v>3.3896633138317282E-3</c:v>
                </c:pt>
                <c:pt idx="12">
                  <c:v>3.3339059498541553E-3</c:v>
                </c:pt>
              </c:numCache>
            </c:numRef>
          </c:val>
          <c:smooth val="0"/>
          <c:extLst>
            <c:ext xmlns:c16="http://schemas.microsoft.com/office/drawing/2014/chart" uri="{C3380CC4-5D6E-409C-BE32-E72D297353CC}">
              <c16:uniqueId val="{00000000-F0A5-4DF8-BBD8-D1912C496731}"/>
            </c:ext>
          </c:extLst>
        </c:ser>
        <c:ser>
          <c:idx val="1"/>
          <c:order val="1"/>
          <c:tx>
            <c:strRef>
              <c:f>'Table 3a'!$K$3:$N$3</c:f>
              <c:strCache>
                <c:ptCount val="1"/>
                <c:pt idx="0">
                  <c:v>3 HESIDs to 1 Person_ID</c:v>
                </c:pt>
              </c:strCache>
            </c:strRef>
          </c:tx>
          <c:spPr>
            <a:ln w="28575" cap="rnd">
              <a:solidFill>
                <a:srgbClr val="425563"/>
              </a:solidFill>
              <a:round/>
            </a:ln>
            <a:effectLst/>
          </c:spPr>
          <c:marker>
            <c:symbol val="none"/>
          </c:marker>
          <c:cat>
            <c:strRef>
              <c:f>'Table 3a'!$B$45:$B$57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3a'!$L$45:$L$57</c:f>
              <c:numCache>
                <c:formatCode>0.00%</c:formatCode>
                <c:ptCount val="13"/>
                <c:pt idx="0">
                  <c:v>2.146923536556129E-4</c:v>
                </c:pt>
                <c:pt idx="1">
                  <c:v>1.8320299437852693E-4</c:v>
                </c:pt>
                <c:pt idx="2">
                  <c:v>3.5171706409959567E-4</c:v>
                </c:pt>
                <c:pt idx="3">
                  <c:v>2.740343430934177E-4</c:v>
                </c:pt>
                <c:pt idx="4">
                  <c:v>1.7911278364351817E-4</c:v>
                </c:pt>
                <c:pt idx="5">
                  <c:v>4.3193914659433666E-4</c:v>
                </c:pt>
                <c:pt idx="6">
                  <c:v>1.1486609589675668E-4</c:v>
                </c:pt>
                <c:pt idx="7">
                  <c:v>5.5545493254400343E-4</c:v>
                </c:pt>
                <c:pt idx="8">
                  <c:v>8.9763561431458101E-4</c:v>
                </c:pt>
                <c:pt idx="9">
                  <c:v>1.0591159457500443E-3</c:v>
                </c:pt>
                <c:pt idx="10">
                  <c:v>5.3000668411237208E-4</c:v>
                </c:pt>
                <c:pt idx="11">
                  <c:v>6.658163452464773E-4</c:v>
                </c:pt>
                <c:pt idx="12">
                  <c:v>6.0401112488852465E-4</c:v>
                </c:pt>
              </c:numCache>
            </c:numRef>
          </c:val>
          <c:smooth val="0"/>
          <c:extLst>
            <c:ext xmlns:c16="http://schemas.microsoft.com/office/drawing/2014/chart" uri="{C3380CC4-5D6E-409C-BE32-E72D297353CC}">
              <c16:uniqueId val="{00000001-F0A5-4DF8-BBD8-D1912C496731}"/>
            </c:ext>
          </c:extLst>
        </c:ser>
        <c:ser>
          <c:idx val="3"/>
          <c:order val="2"/>
          <c:tx>
            <c:strRef>
              <c:f>'Table 3a'!$O$3:$R$3</c:f>
              <c:strCache>
                <c:ptCount val="1"/>
                <c:pt idx="0">
                  <c:v>4 or more HESIDs to 1 Person_ID</c:v>
                </c:pt>
              </c:strCache>
            </c:strRef>
          </c:tx>
          <c:spPr>
            <a:ln w="28575" cap="rnd">
              <a:solidFill>
                <a:srgbClr val="B3BBC1"/>
              </a:solidFill>
              <a:round/>
            </a:ln>
            <a:effectLst/>
          </c:spPr>
          <c:marker>
            <c:symbol val="none"/>
          </c:marker>
          <c:cat>
            <c:strRef>
              <c:f>'Table 3a'!$B$45:$B$57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3a'!$P$45:$P$57</c:f>
              <c:numCache>
                <c:formatCode>0.00%</c:formatCode>
                <c:ptCount val="13"/>
                <c:pt idx="0">
                  <c:v>1.1035919554999585E-4</c:v>
                </c:pt>
                <c:pt idx="1">
                  <c:v>8.5444763012311215E-5</c:v>
                </c:pt>
                <c:pt idx="2">
                  <c:v>1.6228668460772181E-4</c:v>
                </c:pt>
                <c:pt idx="3">
                  <c:v>1.253818818433538E-4</c:v>
                </c:pt>
                <c:pt idx="4">
                  <c:v>6.5599185838311855E-5</c:v>
                </c:pt>
                <c:pt idx="5">
                  <c:v>2.1117024944612014E-4</c:v>
                </c:pt>
                <c:pt idx="6">
                  <c:v>6.9422720731762426E-5</c:v>
                </c:pt>
                <c:pt idx="7">
                  <c:v>2.9471008521774779E-4</c:v>
                </c:pt>
                <c:pt idx="8">
                  <c:v>6.6038840690707719E-4</c:v>
                </c:pt>
                <c:pt idx="9">
                  <c:v>7.3946417525108481E-4</c:v>
                </c:pt>
                <c:pt idx="10">
                  <c:v>2.7870713900250937E-4</c:v>
                </c:pt>
                <c:pt idx="11">
                  <c:v>4.4266690027624188E-4</c:v>
                </c:pt>
                <c:pt idx="12">
                  <c:v>3.5685040430483194E-4</c:v>
                </c:pt>
              </c:numCache>
            </c:numRef>
          </c:val>
          <c:smooth val="0"/>
          <c:extLst>
            <c:ext xmlns:c16="http://schemas.microsoft.com/office/drawing/2014/chart" uri="{C3380CC4-5D6E-409C-BE32-E72D297353CC}">
              <c16:uniqueId val="{00000002-F0A5-4DF8-BBD8-D1912C496731}"/>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7.0000000000000019E-3"/>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0.10934214576144886"/>
          <c:y val="0.92847296262948964"/>
          <c:w val="0.89065787695149701"/>
          <c:h val="6.870146052392421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5a'!$G$3:$J$3</c:f>
              <c:strCache>
                <c:ptCount val="1"/>
                <c:pt idx="0">
                  <c:v>2 Person_IDs to 1 HESID</c:v>
                </c:pt>
              </c:strCache>
            </c:strRef>
          </c:tx>
          <c:spPr>
            <a:ln w="28575" cap="rnd">
              <a:solidFill>
                <a:schemeClr val="accent1"/>
              </a:solidFill>
              <a:round/>
            </a:ln>
            <a:effectLst/>
          </c:spPr>
          <c:marker>
            <c:symbol val="none"/>
          </c:marker>
          <c:cat>
            <c:strRef>
              <c:f>'Table 5a'!$B$5:$B$27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5a'!$H$5:$H$27</c:f>
              <c:numCache>
                <c:formatCode>0.00%</c:formatCode>
                <c:ptCount val="23"/>
                <c:pt idx="0">
                  <c:v>2.3202192811490142E-2</c:v>
                </c:pt>
                <c:pt idx="1">
                  <c:v>1.637555143807138E-2</c:v>
                </c:pt>
                <c:pt idx="2">
                  <c:v>1.1351575347062002E-2</c:v>
                </c:pt>
                <c:pt idx="3">
                  <c:v>8.3643746294869859E-3</c:v>
                </c:pt>
                <c:pt idx="4">
                  <c:v>5.8076809104297107E-3</c:v>
                </c:pt>
                <c:pt idx="5">
                  <c:v>4.0948523250834623E-3</c:v>
                </c:pt>
                <c:pt idx="6">
                  <c:v>2.7555368884962369E-3</c:v>
                </c:pt>
                <c:pt idx="7">
                  <c:v>1.393285692438611E-3</c:v>
                </c:pt>
                <c:pt idx="8">
                  <c:v>1.2982568711983646E-3</c:v>
                </c:pt>
                <c:pt idx="9">
                  <c:v>1.108426654685788E-3</c:v>
                </c:pt>
                <c:pt idx="10">
                  <c:v>9.1324582510488321E-4</c:v>
                </c:pt>
                <c:pt idx="11">
                  <c:v>7.9679911445785622E-4</c:v>
                </c:pt>
                <c:pt idx="12">
                  <c:v>7.0193682267782366E-4</c:v>
                </c:pt>
                <c:pt idx="13">
                  <c:v>5.7475473416399459E-4</c:v>
                </c:pt>
                <c:pt idx="14">
                  <c:v>4.91632792405224E-4</c:v>
                </c:pt>
                <c:pt idx="15">
                  <c:v>4.2482280283965841E-4</c:v>
                </c:pt>
                <c:pt idx="16">
                  <c:v>3.9073465449654908E-4</c:v>
                </c:pt>
                <c:pt idx="17">
                  <c:v>3.6392231108536778E-4</c:v>
                </c:pt>
                <c:pt idx="18">
                  <c:v>3.3435140696763075E-4</c:v>
                </c:pt>
                <c:pt idx="19">
                  <c:v>3.0262743552147482E-4</c:v>
                </c:pt>
                <c:pt idx="20">
                  <c:v>2.6521677319035514E-4</c:v>
                </c:pt>
                <c:pt idx="21">
                  <c:v>2.7168232339668734E-4</c:v>
                </c:pt>
                <c:pt idx="22">
                  <c:v>5.3817597163846793E-4</c:v>
                </c:pt>
              </c:numCache>
            </c:numRef>
          </c:val>
          <c:smooth val="0"/>
          <c:extLst>
            <c:ext xmlns:c16="http://schemas.microsoft.com/office/drawing/2014/chart" uri="{C3380CC4-5D6E-409C-BE32-E72D297353CC}">
              <c16:uniqueId val="{00000000-3EA7-4998-B1A0-D2D27407DE6C}"/>
            </c:ext>
          </c:extLst>
        </c:ser>
        <c:ser>
          <c:idx val="1"/>
          <c:order val="1"/>
          <c:tx>
            <c:strRef>
              <c:f>'Table 5a'!$K$3:$N$3</c:f>
              <c:strCache>
                <c:ptCount val="1"/>
                <c:pt idx="0">
                  <c:v>3 Person_IDs to 1 HESID</c:v>
                </c:pt>
              </c:strCache>
            </c:strRef>
          </c:tx>
          <c:spPr>
            <a:ln w="28575" cap="rnd">
              <a:solidFill>
                <a:srgbClr val="425563"/>
              </a:solidFill>
              <a:round/>
            </a:ln>
            <a:effectLst/>
          </c:spPr>
          <c:marker>
            <c:symbol val="none"/>
          </c:marker>
          <c:cat>
            <c:strRef>
              <c:f>'Table 5a'!$B$5:$B$27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5a'!$L$5:$L$27</c:f>
              <c:numCache>
                <c:formatCode>0.00%</c:formatCode>
                <c:ptCount val="23"/>
                <c:pt idx="0">
                  <c:v>4.2769798042309698E-4</c:v>
                </c:pt>
                <c:pt idx="1">
                  <c:v>3.0772792646837737E-4</c:v>
                </c:pt>
                <c:pt idx="2">
                  <c:v>2.5154082592005069E-4</c:v>
                </c:pt>
                <c:pt idx="3">
                  <c:v>2.121178343684129E-4</c:v>
                </c:pt>
                <c:pt idx="4">
                  <c:v>1.5460634479791662E-4</c:v>
                </c:pt>
                <c:pt idx="5">
                  <c:v>1.4681915880045447E-4</c:v>
                </c:pt>
                <c:pt idx="6">
                  <c:v>1.0915938423379097E-4</c:v>
                </c:pt>
                <c:pt idx="7">
                  <c:v>7.8463072267553484E-5</c:v>
                </c:pt>
                <c:pt idx="8">
                  <c:v>7.7663580687759303E-5</c:v>
                </c:pt>
                <c:pt idx="9">
                  <c:v>7.1992304850841495E-5</c:v>
                </c:pt>
                <c:pt idx="10">
                  <c:v>6.5258179670393341E-5</c:v>
                </c:pt>
                <c:pt idx="11">
                  <c:v>5.1098047476340599E-5</c:v>
                </c:pt>
                <c:pt idx="12">
                  <c:v>4.3617963103599719E-5</c:v>
                </c:pt>
                <c:pt idx="13">
                  <c:v>3.3207040438442107E-5</c:v>
                </c:pt>
                <c:pt idx="14">
                  <c:v>2.3200902956508041E-5</c:v>
                </c:pt>
                <c:pt idx="15">
                  <c:v>1.9366425149329774E-5</c:v>
                </c:pt>
                <c:pt idx="16">
                  <c:v>1.6558436723545453E-5</c:v>
                </c:pt>
                <c:pt idx="17">
                  <c:v>1.5145269832594648E-5</c:v>
                </c:pt>
                <c:pt idx="18">
                  <c:v>1.0488616479778428E-5</c:v>
                </c:pt>
                <c:pt idx="19">
                  <c:v>1.1958241819566075E-5</c:v>
                </c:pt>
                <c:pt idx="20">
                  <c:v>8.7744028940487721E-6</c:v>
                </c:pt>
                <c:pt idx="21">
                  <c:v>9.0801536114350508E-6</c:v>
                </c:pt>
                <c:pt idx="22">
                  <c:v>8.3847381617072329E-6</c:v>
                </c:pt>
              </c:numCache>
            </c:numRef>
          </c:val>
          <c:smooth val="0"/>
          <c:extLst>
            <c:ext xmlns:c16="http://schemas.microsoft.com/office/drawing/2014/chart" uri="{C3380CC4-5D6E-409C-BE32-E72D297353CC}">
              <c16:uniqueId val="{00000001-3EA7-4998-B1A0-D2D27407DE6C}"/>
            </c:ext>
          </c:extLst>
        </c:ser>
        <c:ser>
          <c:idx val="3"/>
          <c:order val="2"/>
          <c:tx>
            <c:strRef>
              <c:f>'Table 5a'!$O$3:$R$3</c:f>
              <c:strCache>
                <c:ptCount val="1"/>
                <c:pt idx="0">
                  <c:v>4 or more Person_IDs to 1 HESID</c:v>
                </c:pt>
              </c:strCache>
            </c:strRef>
          </c:tx>
          <c:spPr>
            <a:ln w="28575" cap="rnd">
              <a:solidFill>
                <a:srgbClr val="B3BBC1"/>
              </a:solidFill>
              <a:round/>
            </a:ln>
            <a:effectLst/>
          </c:spPr>
          <c:marker>
            <c:symbol val="none"/>
          </c:marker>
          <c:cat>
            <c:strRef>
              <c:f>'Table 5a'!$B$5:$B$27</c:f>
              <c:strCache>
                <c:ptCount val="23"/>
                <c:pt idx="0">
                  <c:v>1997-98</c:v>
                </c:pt>
                <c:pt idx="1">
                  <c:v>1998-99</c:v>
                </c:pt>
                <c:pt idx="2">
                  <c:v>1999-00</c:v>
                </c:pt>
                <c:pt idx="3">
                  <c:v>2000-01</c:v>
                </c:pt>
                <c:pt idx="4">
                  <c:v>2001-02</c:v>
                </c:pt>
                <c:pt idx="5">
                  <c:v>2002-03</c:v>
                </c:pt>
                <c:pt idx="6">
                  <c:v>2003-04</c:v>
                </c:pt>
                <c:pt idx="7">
                  <c:v>2004-05</c:v>
                </c:pt>
                <c:pt idx="8">
                  <c:v>2005-06</c:v>
                </c:pt>
                <c:pt idx="9">
                  <c:v>2006-07</c:v>
                </c:pt>
                <c:pt idx="10">
                  <c:v>2007-08</c:v>
                </c:pt>
                <c:pt idx="11">
                  <c:v>2008-09</c:v>
                </c:pt>
                <c:pt idx="12">
                  <c:v>2009-10</c:v>
                </c:pt>
                <c:pt idx="13">
                  <c:v>2010-11</c:v>
                </c:pt>
                <c:pt idx="14">
                  <c:v>2011-12</c:v>
                </c:pt>
                <c:pt idx="15">
                  <c:v>2012-13</c:v>
                </c:pt>
                <c:pt idx="16">
                  <c:v>2013-14</c:v>
                </c:pt>
                <c:pt idx="17">
                  <c:v>2014-15</c:v>
                </c:pt>
                <c:pt idx="18">
                  <c:v>2015-16</c:v>
                </c:pt>
                <c:pt idx="19">
                  <c:v>2016-17</c:v>
                </c:pt>
                <c:pt idx="20">
                  <c:v>2017-18</c:v>
                </c:pt>
                <c:pt idx="21">
                  <c:v>2018-19</c:v>
                </c:pt>
                <c:pt idx="22">
                  <c:v>2019-20</c:v>
                </c:pt>
              </c:strCache>
            </c:strRef>
          </c:cat>
          <c:val>
            <c:numRef>
              <c:f>'Table 5a'!$P$5:$P$27</c:f>
              <c:numCache>
                <c:formatCode>0.00%</c:formatCode>
                <c:ptCount val="23"/>
                <c:pt idx="0">
                  <c:v>3.5979599538886356E-4</c:v>
                </c:pt>
                <c:pt idx="1">
                  <c:v>1.1949524874996767E-4</c:v>
                </c:pt>
                <c:pt idx="2">
                  <c:v>1.165002065042259E-4</c:v>
                </c:pt>
                <c:pt idx="3">
                  <c:v>1.1202039880371087E-4</c:v>
                </c:pt>
                <c:pt idx="4">
                  <c:v>9.7469217372599614E-5</c:v>
                </c:pt>
                <c:pt idx="5">
                  <c:v>8.0833020013733363E-5</c:v>
                </c:pt>
                <c:pt idx="6">
                  <c:v>6.2894043250181781E-5</c:v>
                </c:pt>
                <c:pt idx="7">
                  <c:v>5.3552045927939726E-5</c:v>
                </c:pt>
                <c:pt idx="8">
                  <c:v>4.8040656047320433E-5</c:v>
                </c:pt>
                <c:pt idx="9">
                  <c:v>5.1350263459980755E-5</c:v>
                </c:pt>
                <c:pt idx="10">
                  <c:v>5.6532509695632658E-5</c:v>
                </c:pt>
                <c:pt idx="11">
                  <c:v>3.622886968876805E-5</c:v>
                </c:pt>
                <c:pt idx="12">
                  <c:v>2.3023805457868286E-5</c:v>
                </c:pt>
                <c:pt idx="13">
                  <c:v>1.933286600868205E-5</c:v>
                </c:pt>
                <c:pt idx="14">
                  <c:v>1.2336089864679885E-5</c:v>
                </c:pt>
                <c:pt idx="15">
                  <c:v>1.1146954010370046E-5</c:v>
                </c:pt>
                <c:pt idx="16">
                  <c:v>1.0446262094048809E-5</c:v>
                </c:pt>
                <c:pt idx="17">
                  <c:v>1.1767547783598718E-5</c:v>
                </c:pt>
                <c:pt idx="18">
                  <c:v>7.1707888178077014E-6</c:v>
                </c:pt>
                <c:pt idx="19">
                  <c:v>9.1260266517741108E-6</c:v>
                </c:pt>
                <c:pt idx="20">
                  <c:v>6.3718878159163697E-6</c:v>
                </c:pt>
                <c:pt idx="21">
                  <c:v>5.881463134679521E-6</c:v>
                </c:pt>
                <c:pt idx="22">
                  <c:v>5.0722490114031406E-6</c:v>
                </c:pt>
              </c:numCache>
            </c:numRef>
          </c:val>
          <c:smooth val="0"/>
          <c:extLst>
            <c:ext xmlns:c16="http://schemas.microsoft.com/office/drawing/2014/chart" uri="{C3380CC4-5D6E-409C-BE32-E72D297353CC}">
              <c16:uniqueId val="{00000002-3EA7-4998-B1A0-D2D27407DE6C}"/>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92107415725210895"/>
          <c:h val="6.462060406950326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5a'!$G$3:$J$3</c:f>
              <c:strCache>
                <c:ptCount val="1"/>
                <c:pt idx="0">
                  <c:v>2 Person_IDs to 1 HESID</c:v>
                </c:pt>
              </c:strCache>
            </c:strRef>
          </c:tx>
          <c:spPr>
            <a:ln w="28575" cap="rnd">
              <a:solidFill>
                <a:schemeClr val="accent1"/>
              </a:solidFill>
              <a:round/>
            </a:ln>
            <a:effectLst/>
          </c:spPr>
          <c:marker>
            <c:symbol val="none"/>
          </c:marker>
          <c:cat>
            <c:strRef>
              <c:f>'Table 5a'!$B$28:$B$44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5a'!$H$28:$H$44</c:f>
              <c:numCache>
                <c:formatCode>0.00%</c:formatCode>
                <c:ptCount val="17"/>
                <c:pt idx="0">
                  <c:v>4.7673202305754175E-3</c:v>
                </c:pt>
                <c:pt idx="1">
                  <c:v>2.6279091403314339E-3</c:v>
                </c:pt>
                <c:pt idx="2">
                  <c:v>2.1089879423313303E-3</c:v>
                </c:pt>
                <c:pt idx="3">
                  <c:v>1.9892277741122254E-3</c:v>
                </c:pt>
                <c:pt idx="4">
                  <c:v>1.474802567911816E-3</c:v>
                </c:pt>
                <c:pt idx="5">
                  <c:v>1.3319104264635129E-3</c:v>
                </c:pt>
                <c:pt idx="6">
                  <c:v>1.3482456127869586E-3</c:v>
                </c:pt>
                <c:pt idx="7">
                  <c:v>1.0766047683809549E-3</c:v>
                </c:pt>
                <c:pt idx="8">
                  <c:v>9.6419713227071432E-4</c:v>
                </c:pt>
                <c:pt idx="9">
                  <c:v>7.9510635231369001E-4</c:v>
                </c:pt>
                <c:pt idx="10">
                  <c:v>7.5887461576309165E-4</c:v>
                </c:pt>
                <c:pt idx="11">
                  <c:v>7.0847320410323382E-4</c:v>
                </c:pt>
                <c:pt idx="12">
                  <c:v>6.9640944488101369E-4</c:v>
                </c:pt>
                <c:pt idx="13">
                  <c:v>6.9385501590933955E-4</c:v>
                </c:pt>
                <c:pt idx="14">
                  <c:v>6.5796537733223495E-4</c:v>
                </c:pt>
                <c:pt idx="15">
                  <c:v>6.1475028630766546E-4</c:v>
                </c:pt>
                <c:pt idx="16">
                  <c:v>1.2253898727127505E-3</c:v>
                </c:pt>
              </c:numCache>
            </c:numRef>
          </c:val>
          <c:smooth val="0"/>
          <c:extLst>
            <c:ext xmlns:c16="http://schemas.microsoft.com/office/drawing/2014/chart" uri="{C3380CC4-5D6E-409C-BE32-E72D297353CC}">
              <c16:uniqueId val="{00000000-264B-49BB-98F4-24732A3993C6}"/>
            </c:ext>
          </c:extLst>
        </c:ser>
        <c:ser>
          <c:idx val="1"/>
          <c:order val="1"/>
          <c:tx>
            <c:strRef>
              <c:f>'Table 5a'!$K$3:$N$3</c:f>
              <c:strCache>
                <c:ptCount val="1"/>
                <c:pt idx="0">
                  <c:v>3 Person_IDs to 1 HESID</c:v>
                </c:pt>
              </c:strCache>
            </c:strRef>
          </c:tx>
          <c:spPr>
            <a:ln w="28575" cap="rnd">
              <a:solidFill>
                <a:srgbClr val="425563"/>
              </a:solidFill>
              <a:round/>
            </a:ln>
            <a:effectLst/>
          </c:spPr>
          <c:marker>
            <c:symbol val="none"/>
          </c:marker>
          <c:cat>
            <c:strRef>
              <c:f>'Table 5a'!$B$28:$B$44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5a'!$L$28:$L$44</c:f>
              <c:numCache>
                <c:formatCode>0.00%</c:formatCode>
                <c:ptCount val="17"/>
                <c:pt idx="0">
                  <c:v>2.2916909394290431E-4</c:v>
                </c:pt>
                <c:pt idx="1">
                  <c:v>1.6422889782050608E-4</c:v>
                </c:pt>
                <c:pt idx="2">
                  <c:v>1.4209472458399222E-4</c:v>
                </c:pt>
                <c:pt idx="3">
                  <c:v>1.4180103836980223E-4</c:v>
                </c:pt>
                <c:pt idx="4">
                  <c:v>1.0782686844392092E-4</c:v>
                </c:pt>
                <c:pt idx="5">
                  <c:v>1.0235723368316125E-4</c:v>
                </c:pt>
                <c:pt idx="6">
                  <c:v>1.0386929732657503E-4</c:v>
                </c:pt>
                <c:pt idx="7">
                  <c:v>7.8738228905489633E-5</c:v>
                </c:pt>
                <c:pt idx="8">
                  <c:v>6.0013750644242771E-5</c:v>
                </c:pt>
                <c:pt idx="9">
                  <c:v>4.3079967263168126E-5</c:v>
                </c:pt>
                <c:pt idx="10">
                  <c:v>3.7573034588197941E-5</c:v>
                </c:pt>
                <c:pt idx="11">
                  <c:v>3.4220454389075222E-5</c:v>
                </c:pt>
                <c:pt idx="12">
                  <c:v>2.8029701553639867E-5</c:v>
                </c:pt>
                <c:pt idx="13">
                  <c:v>3.0494718715379034E-5</c:v>
                </c:pt>
                <c:pt idx="14">
                  <c:v>2.8283977645716478E-5</c:v>
                </c:pt>
                <c:pt idx="15">
                  <c:v>2.4860909640109187E-5</c:v>
                </c:pt>
                <c:pt idx="16">
                  <c:v>1.6910103676319756E-5</c:v>
                </c:pt>
              </c:numCache>
            </c:numRef>
          </c:val>
          <c:smooth val="0"/>
          <c:extLst>
            <c:ext xmlns:c16="http://schemas.microsoft.com/office/drawing/2014/chart" uri="{C3380CC4-5D6E-409C-BE32-E72D297353CC}">
              <c16:uniqueId val="{00000001-264B-49BB-98F4-24732A3993C6}"/>
            </c:ext>
          </c:extLst>
        </c:ser>
        <c:ser>
          <c:idx val="3"/>
          <c:order val="2"/>
          <c:tx>
            <c:strRef>
              <c:f>'Table 5a'!$O$3:$R$3</c:f>
              <c:strCache>
                <c:ptCount val="1"/>
                <c:pt idx="0">
                  <c:v>4 or more Person_IDs to 1 HESID</c:v>
                </c:pt>
              </c:strCache>
            </c:strRef>
          </c:tx>
          <c:spPr>
            <a:ln w="28575" cap="rnd">
              <a:solidFill>
                <a:srgbClr val="B3BBC1"/>
              </a:solidFill>
              <a:round/>
            </a:ln>
            <a:effectLst/>
          </c:spPr>
          <c:marker>
            <c:symbol val="none"/>
          </c:marker>
          <c:cat>
            <c:strRef>
              <c:f>'Table 5a'!$B$28:$B$44</c:f>
              <c:strCache>
                <c:ptCount val="17"/>
                <c:pt idx="0">
                  <c:v>2003-04</c:v>
                </c:pt>
                <c:pt idx="1">
                  <c:v>2004-05</c:v>
                </c:pt>
                <c:pt idx="2">
                  <c:v>2005-06</c:v>
                </c:pt>
                <c:pt idx="3">
                  <c:v>2006-07</c:v>
                </c:pt>
                <c:pt idx="4">
                  <c:v>2007-08</c:v>
                </c:pt>
                <c:pt idx="5">
                  <c:v>2008-09</c:v>
                </c:pt>
                <c:pt idx="6">
                  <c:v>2009-10</c:v>
                </c:pt>
                <c:pt idx="7">
                  <c:v>2010-11</c:v>
                </c:pt>
                <c:pt idx="8">
                  <c:v>2011-12</c:v>
                </c:pt>
                <c:pt idx="9">
                  <c:v>2012-13</c:v>
                </c:pt>
                <c:pt idx="10">
                  <c:v>2013-14</c:v>
                </c:pt>
                <c:pt idx="11">
                  <c:v>2014-15</c:v>
                </c:pt>
                <c:pt idx="12">
                  <c:v>2015-16</c:v>
                </c:pt>
                <c:pt idx="13">
                  <c:v>2016-17</c:v>
                </c:pt>
                <c:pt idx="14">
                  <c:v>2017-18</c:v>
                </c:pt>
                <c:pt idx="15">
                  <c:v>2018-19</c:v>
                </c:pt>
                <c:pt idx="16">
                  <c:v>2019-20</c:v>
                </c:pt>
              </c:strCache>
            </c:strRef>
          </c:cat>
          <c:val>
            <c:numRef>
              <c:f>'Table 5a'!$P$28:$P$44</c:f>
              <c:numCache>
                <c:formatCode>0.00%</c:formatCode>
                <c:ptCount val="17"/>
                <c:pt idx="0">
                  <c:v>2.2044373090364478E-4</c:v>
                </c:pt>
                <c:pt idx="1">
                  <c:v>1.8545156530745351E-4</c:v>
                </c:pt>
                <c:pt idx="2">
                  <c:v>1.6710480182940222E-4</c:v>
                </c:pt>
                <c:pt idx="3">
                  <c:v>1.604131516915154E-4</c:v>
                </c:pt>
                <c:pt idx="4">
                  <c:v>1.233456608105833E-4</c:v>
                </c:pt>
                <c:pt idx="5">
                  <c:v>1.1601220622400256E-4</c:v>
                </c:pt>
                <c:pt idx="6">
                  <c:v>1.1772907672631589E-4</c:v>
                </c:pt>
                <c:pt idx="7">
                  <c:v>9.8332549130824315E-5</c:v>
                </c:pt>
                <c:pt idx="8">
                  <c:v>7.2505992706978101E-5</c:v>
                </c:pt>
                <c:pt idx="9">
                  <c:v>5.466325365543873E-5</c:v>
                </c:pt>
                <c:pt idx="10">
                  <c:v>4.8648155623939597E-5</c:v>
                </c:pt>
                <c:pt idx="11">
                  <c:v>4.4514040268141965E-5</c:v>
                </c:pt>
                <c:pt idx="12">
                  <c:v>3.7643753777352092E-5</c:v>
                </c:pt>
                <c:pt idx="13">
                  <c:v>3.7929197584675823E-5</c:v>
                </c:pt>
                <c:pt idx="14">
                  <c:v>3.7741295209991818E-5</c:v>
                </c:pt>
                <c:pt idx="15">
                  <c:v>3.2404909806763005E-5</c:v>
                </c:pt>
                <c:pt idx="16">
                  <c:v>1.2682577757239816E-5</c:v>
                </c:pt>
              </c:numCache>
            </c:numRef>
          </c:val>
          <c:smooth val="0"/>
          <c:extLst>
            <c:ext xmlns:c16="http://schemas.microsoft.com/office/drawing/2014/chart" uri="{C3380CC4-5D6E-409C-BE32-E72D297353CC}">
              <c16:uniqueId val="{00000002-264B-49BB-98F4-24732A3993C6}"/>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2.5000000000000005E-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 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92107415725210895"/>
          <c:h val="6.462060406950326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68482618664782"/>
          <c:y val="4.3084438714930284E-2"/>
          <c:w val="0.80321381685877624"/>
          <c:h val="0.72502968416053182"/>
        </c:manualLayout>
      </c:layout>
      <c:lineChart>
        <c:grouping val="standard"/>
        <c:varyColors val="0"/>
        <c:ser>
          <c:idx val="0"/>
          <c:order val="0"/>
          <c:tx>
            <c:strRef>
              <c:f>'Table 5a'!$G$3:$J$3</c:f>
              <c:strCache>
                <c:ptCount val="1"/>
                <c:pt idx="0">
                  <c:v>2 Person_IDs to 1 HESID</c:v>
                </c:pt>
              </c:strCache>
            </c:strRef>
          </c:tx>
          <c:spPr>
            <a:ln w="28575" cap="rnd">
              <a:solidFill>
                <a:schemeClr val="accent1"/>
              </a:solidFill>
              <a:round/>
            </a:ln>
            <a:effectLst/>
          </c:spPr>
          <c:marker>
            <c:symbol val="none"/>
          </c:marker>
          <c:cat>
            <c:strRef>
              <c:f>'Table 5a'!$B$45:$B$57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5a'!$H$45:$H$57</c:f>
              <c:numCache>
                <c:formatCode>0.00%</c:formatCode>
                <c:ptCount val="13"/>
                <c:pt idx="0">
                  <c:v>2.4539525958812013E-3</c:v>
                </c:pt>
                <c:pt idx="1">
                  <c:v>2.2602320666079085E-3</c:v>
                </c:pt>
                <c:pt idx="2">
                  <c:v>2.2178594326815078E-3</c:v>
                </c:pt>
                <c:pt idx="3">
                  <c:v>1.8293710124789901E-3</c:v>
                </c:pt>
                <c:pt idx="4">
                  <c:v>1.7670407985193135E-3</c:v>
                </c:pt>
                <c:pt idx="5">
                  <c:v>1.4373251639633862E-3</c:v>
                </c:pt>
                <c:pt idx="6">
                  <c:v>1.2698316419559009E-3</c:v>
                </c:pt>
                <c:pt idx="7">
                  <c:v>1.1276199059733116E-3</c:v>
                </c:pt>
                <c:pt idx="8">
                  <c:v>1.072353352159964E-3</c:v>
                </c:pt>
                <c:pt idx="9">
                  <c:v>9.6024592553785521E-4</c:v>
                </c:pt>
                <c:pt idx="10">
                  <c:v>9.1076037867972336E-4</c:v>
                </c:pt>
                <c:pt idx="11">
                  <c:v>8.3241246290308287E-4</c:v>
                </c:pt>
                <c:pt idx="12">
                  <c:v>2.0765583590841349E-3</c:v>
                </c:pt>
              </c:numCache>
            </c:numRef>
          </c:val>
          <c:smooth val="0"/>
          <c:extLst>
            <c:ext xmlns:c16="http://schemas.microsoft.com/office/drawing/2014/chart" uri="{C3380CC4-5D6E-409C-BE32-E72D297353CC}">
              <c16:uniqueId val="{00000000-868B-4386-B988-B5236C979ABE}"/>
            </c:ext>
          </c:extLst>
        </c:ser>
        <c:ser>
          <c:idx val="1"/>
          <c:order val="1"/>
          <c:tx>
            <c:strRef>
              <c:f>'Table 5a'!$K$3:$N$3</c:f>
              <c:strCache>
                <c:ptCount val="1"/>
                <c:pt idx="0">
                  <c:v>3 Person_IDs to 1 HESID</c:v>
                </c:pt>
              </c:strCache>
            </c:strRef>
          </c:tx>
          <c:spPr>
            <a:ln w="28575" cap="rnd">
              <a:solidFill>
                <a:srgbClr val="425563"/>
              </a:solidFill>
              <a:round/>
            </a:ln>
            <a:effectLst/>
          </c:spPr>
          <c:marker>
            <c:symbol val="none"/>
          </c:marker>
          <c:cat>
            <c:strRef>
              <c:f>'Table 5a'!$B$45:$B$57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5a'!$L$45:$L$57</c:f>
              <c:numCache>
                <c:formatCode>0.00%</c:formatCode>
                <c:ptCount val="13"/>
                <c:pt idx="0">
                  <c:v>1.4847444277600545E-4</c:v>
                </c:pt>
                <c:pt idx="1">
                  <c:v>1.318851989081232E-4</c:v>
                </c:pt>
                <c:pt idx="2">
                  <c:v>1.2093935819281389E-4</c:v>
                </c:pt>
                <c:pt idx="3">
                  <c:v>1.0267447017418144E-4</c:v>
                </c:pt>
                <c:pt idx="4">
                  <c:v>9.0432242619523529E-5</c:v>
                </c:pt>
                <c:pt idx="5">
                  <c:v>6.7037698091573496E-5</c:v>
                </c:pt>
                <c:pt idx="6">
                  <c:v>5.1188700483938478E-5</c:v>
                </c:pt>
                <c:pt idx="7">
                  <c:v>4.6980861676538587E-5</c:v>
                </c:pt>
                <c:pt idx="8">
                  <c:v>3.8075813020528095E-5</c:v>
                </c:pt>
                <c:pt idx="9">
                  <c:v>3.3964663926901326E-5</c:v>
                </c:pt>
                <c:pt idx="10">
                  <c:v>2.8052478247420288E-5</c:v>
                </c:pt>
                <c:pt idx="11">
                  <c:v>2.3254972501717222E-5</c:v>
                </c:pt>
                <c:pt idx="12">
                  <c:v>2.8960266371524607E-5</c:v>
                </c:pt>
              </c:numCache>
            </c:numRef>
          </c:val>
          <c:smooth val="0"/>
          <c:extLst>
            <c:ext xmlns:c16="http://schemas.microsoft.com/office/drawing/2014/chart" uri="{C3380CC4-5D6E-409C-BE32-E72D297353CC}">
              <c16:uniqueId val="{00000001-868B-4386-B988-B5236C979ABE}"/>
            </c:ext>
          </c:extLst>
        </c:ser>
        <c:ser>
          <c:idx val="3"/>
          <c:order val="2"/>
          <c:tx>
            <c:strRef>
              <c:f>'Table 5a'!$O$3:$R$3</c:f>
              <c:strCache>
                <c:ptCount val="1"/>
                <c:pt idx="0">
                  <c:v>4 or more Person_IDs to 1 HESID</c:v>
                </c:pt>
              </c:strCache>
            </c:strRef>
          </c:tx>
          <c:spPr>
            <a:ln w="28575" cap="rnd">
              <a:solidFill>
                <a:srgbClr val="B3BBC1"/>
              </a:solidFill>
              <a:round/>
            </a:ln>
            <a:effectLst/>
          </c:spPr>
          <c:marker>
            <c:symbol val="none"/>
          </c:marker>
          <c:cat>
            <c:strRef>
              <c:f>'Table 5a'!$B$45:$B$57</c:f>
              <c:strCache>
                <c:ptCount val="13"/>
                <c:pt idx="0">
                  <c:v>2007-08</c:v>
                </c:pt>
                <c:pt idx="1">
                  <c:v>2008-09</c:v>
                </c:pt>
                <c:pt idx="2">
                  <c:v>2009-10</c:v>
                </c:pt>
                <c:pt idx="3">
                  <c:v>2010-11</c:v>
                </c:pt>
                <c:pt idx="4">
                  <c:v>2011-12</c:v>
                </c:pt>
                <c:pt idx="5">
                  <c:v>2012-13</c:v>
                </c:pt>
                <c:pt idx="6">
                  <c:v>2013-14</c:v>
                </c:pt>
                <c:pt idx="7">
                  <c:v>2014-15</c:v>
                </c:pt>
                <c:pt idx="8">
                  <c:v>2015-16</c:v>
                </c:pt>
                <c:pt idx="9">
                  <c:v>2016-17</c:v>
                </c:pt>
                <c:pt idx="10">
                  <c:v>2017-18</c:v>
                </c:pt>
                <c:pt idx="11">
                  <c:v>2018-19</c:v>
                </c:pt>
                <c:pt idx="12">
                  <c:v>2019-20</c:v>
                </c:pt>
              </c:strCache>
            </c:strRef>
          </c:cat>
          <c:val>
            <c:numRef>
              <c:f>'Table 5a'!$P$45:$P$57</c:f>
              <c:numCache>
                <c:formatCode>0.00%</c:formatCode>
                <c:ptCount val="13"/>
                <c:pt idx="0">
                  <c:v>6.8816725858085063E-5</c:v>
                </c:pt>
                <c:pt idx="1">
                  <c:v>4.9202912812438498E-5</c:v>
                </c:pt>
                <c:pt idx="2">
                  <c:v>5.1762810745500245E-5</c:v>
                </c:pt>
                <c:pt idx="3">
                  <c:v>3.8375163965553785E-5</c:v>
                </c:pt>
                <c:pt idx="4">
                  <c:v>3.7165127621305628E-5</c:v>
                </c:pt>
                <c:pt idx="5">
                  <c:v>2.5086698034268428E-5</c:v>
                </c:pt>
                <c:pt idx="6">
                  <c:v>1.943662604300119E-5</c:v>
                </c:pt>
                <c:pt idx="7">
                  <c:v>1.6399727431776541E-5</c:v>
                </c:pt>
                <c:pt idx="8">
                  <c:v>1.2845779342279176E-5</c:v>
                </c:pt>
                <c:pt idx="9">
                  <c:v>1.3509540483284348E-5</c:v>
                </c:pt>
                <c:pt idx="10">
                  <c:v>1.308107476227415E-5</c:v>
                </c:pt>
                <c:pt idx="11">
                  <c:v>8.0164656760577997E-6</c:v>
                </c:pt>
                <c:pt idx="12">
                  <c:v>4.0043825106305631E-6</c:v>
                </c:pt>
              </c:numCache>
            </c:numRef>
          </c:val>
          <c:smooth val="0"/>
          <c:extLst>
            <c:ext xmlns:c16="http://schemas.microsoft.com/office/drawing/2014/chart" uri="{C3380CC4-5D6E-409C-BE32-E72D297353CC}">
              <c16:uniqueId val="{00000002-868B-4386-B988-B5236C979ABE}"/>
            </c:ext>
          </c:extLst>
        </c:ser>
        <c:dLbls>
          <c:showLegendKey val="0"/>
          <c:showVal val="0"/>
          <c:showCatName val="0"/>
          <c:showSerName val="0"/>
          <c:showPercent val="0"/>
          <c:showBubbleSize val="0"/>
        </c:dLbls>
        <c:smooth val="0"/>
        <c:axId val="1128098991"/>
        <c:axId val="1329259263"/>
      </c:lineChart>
      <c:catAx>
        <c:axId val="1128098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solidFill>
                <a:latin typeface="+mn-lt"/>
                <a:ea typeface="+mn-ea"/>
                <a:cs typeface="+mn-cs"/>
              </a:defRPr>
            </a:pPr>
            <a:endParaRPr lang="en-US"/>
          </a:p>
        </c:txPr>
        <c:crossAx val="1329259263"/>
        <c:crosses val="autoZero"/>
        <c:auto val="1"/>
        <c:lblAlgn val="ctr"/>
        <c:lblOffset val="100"/>
        <c:noMultiLvlLbl val="0"/>
      </c:catAx>
      <c:valAx>
        <c:axId val="1329259263"/>
        <c:scaling>
          <c:orientation val="minMax"/>
          <c:max val="2.5000000000000005E-2"/>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Percentage</a:t>
                </a:r>
                <a:r>
                  <a:rPr lang="en-GB" baseline="0"/>
                  <a:t> </a:t>
                </a:r>
                <a:r>
                  <a:rPr lang="en-GB"/>
                  <a:t>of patients</a:t>
                </a:r>
              </a:p>
            </c:rich>
          </c:tx>
          <c:layout>
            <c:manualLayout>
              <c:xMode val="edge"/>
              <c:yMode val="edge"/>
              <c:x val="5.1863859139392081E-3"/>
              <c:y val="0.24796898660588995"/>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1128098991"/>
        <c:crosses val="autoZero"/>
        <c:crossBetween val="between"/>
      </c:valAx>
      <c:spPr>
        <a:noFill/>
        <a:ln>
          <a:noFill/>
        </a:ln>
        <a:effectLst/>
      </c:spPr>
    </c:plotArea>
    <c:legend>
      <c:legendPos val="b"/>
      <c:layout>
        <c:manualLayout>
          <c:xMode val="edge"/>
          <c:yMode val="edge"/>
          <c:x val="7.8925842747891023E-2"/>
          <c:y val="0.92847296262948964"/>
          <c:w val="0.92107415725210895"/>
          <c:h val="6.462060406950326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 dir="row">_xlchart.v1.8</cx:f>
      </cx:strDim>
      <cx:numDim type="size">
        <cx:f dir="row">_xlchart.v1.6</cx:f>
      </cx:numDim>
    </cx:data>
  </cx:chartData>
  <cx:chart>
    <cx:plotArea>
      <cx:plotAreaRegion>
        <cx:series layoutId="treemap" uniqueId="{06A0195B-460B-4D45-B943-CE40C401655E}">
          <cx:tx>
            <cx:txData>
              <cx:f>_xlchart.v1.7</cx:f>
              <cx:v>Admitted Patient Care</cx:v>
            </cx:txData>
          </cx:tx>
          <cx:dataLabels>
            <cx:txPr>
              <a:bodyPr spcFirstLastPara="1" vertOverflow="ellipsis" horzOverflow="overflow" wrap="square" lIns="0" tIns="0" rIns="0" bIns="0" anchor="ctr" anchorCtr="1"/>
              <a:lstStyle/>
              <a:p>
                <a:pPr algn="ctr" rtl="0">
                  <a:defRPr sz="1200"/>
                </a:pPr>
                <a:endParaRPr lang="en-US" sz="1200" b="0" i="0" u="none" strike="noStrike" baseline="0">
                  <a:solidFill>
                    <a:sysClr val="window" lastClr="FFFFFF"/>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lrMapOvr bg1="lt1" tx1="dk1" bg2="lt2" tx2="dk2" accent1="accent1" accent2="accent2" accent3="accent3" accent4="accent4" accent5="accent5" accent6="accent6" hlink="hlink" folHlink="folHlink"/>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 dir="row">_xlchart.v1.2</cx:f>
      </cx:strDim>
      <cx:numDim type="size">
        <cx:f dir="row">_xlchart.v1.0</cx:f>
      </cx:numDim>
    </cx:data>
  </cx:chartData>
  <cx:chart>
    <cx:plotArea>
      <cx:plotAreaRegion>
        <cx:series layoutId="treemap" uniqueId="{06A0195B-460B-4D45-B943-CE40C401655E}">
          <cx:tx>
            <cx:txData>
              <cx:f>_xlchart.v1.1</cx:f>
              <cx:v>Outpatients</cx:v>
            </cx:txData>
          </cx:tx>
          <cx:dataLabels>
            <cx:txPr>
              <a:bodyPr spcFirstLastPara="1" vertOverflow="ellipsis" horzOverflow="overflow" wrap="square" lIns="0" tIns="0" rIns="0" bIns="0" anchor="ctr" anchorCtr="1"/>
              <a:lstStyle/>
              <a:p>
                <a:pPr algn="ctr" rtl="0">
                  <a:defRPr sz="1200"/>
                </a:pPr>
                <a:endParaRPr lang="en-US" sz="1200" b="0" i="0" u="none" strike="noStrike" baseline="0">
                  <a:solidFill>
                    <a:sysClr val="window" lastClr="FFFFFF"/>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lrMapOvr bg1="lt1" tx1="dk1" bg2="lt2" tx2="dk2" accent1="accent1" accent2="accent2" accent3="accent3" accent4="accent4" accent5="accent5" accent6="accent6" hlink="hlink" folHlink="folHlink"/>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 dir="row">_xlchart.v1.5</cx:f>
      </cx:strDim>
      <cx:numDim type="size">
        <cx:f dir="row">_xlchart.v1.3</cx:f>
      </cx:numDim>
    </cx:data>
  </cx:chartData>
  <cx:chart>
    <cx:plotArea>
      <cx:plotAreaRegion>
        <cx:series layoutId="treemap" uniqueId="{06A0195B-460B-4D45-B943-CE40C401655E}">
          <cx:tx>
            <cx:txData>
              <cx:f>_xlchart.v1.4</cx:f>
              <cx:v>A&amp;E</cx:v>
            </cx:txData>
          </cx:tx>
          <cx:dataLabels>
            <cx:txPr>
              <a:bodyPr spcFirstLastPara="1" vertOverflow="ellipsis" horzOverflow="overflow" wrap="square" lIns="0" tIns="0" rIns="0" bIns="0" anchor="ctr" anchorCtr="1"/>
              <a:lstStyle/>
              <a:p>
                <a:pPr algn="ctr" rtl="0">
                  <a:defRPr sz="1200"/>
                </a:pPr>
                <a:endParaRPr lang="en-US" sz="1200" b="0" i="0" u="none" strike="noStrike" baseline="0">
                  <a:solidFill>
                    <a:sysClr val="window" lastClr="FFFFFF"/>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lrMapOvr bg1="lt1" tx1="dk1" bg2="lt2" tx2="dk2" accent1="accent1" accent2="accent2" accent3="accent3" accent4="accent4" accent5="accent5" accent6="accent6" hlink="hlink" folHlink="folHlink"/>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3.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microsoft.com/office/2014/relationships/chartEx" Target="../charts/chartEx2.xml"/><Relationship Id="rId3" Type="http://schemas.openxmlformats.org/officeDocument/2006/relationships/chart" Target="../charts/chart3.xml"/><Relationship Id="rId7" Type="http://schemas.openxmlformats.org/officeDocument/2006/relationships/chart" Target="../charts/chart7.xml"/><Relationship Id="rId12" Type="http://schemas.microsoft.com/office/2014/relationships/chartEx" Target="../charts/chartEx1.xml"/><Relationship Id="rId2" Type="http://schemas.openxmlformats.org/officeDocument/2006/relationships/chart" Target="../charts/chart2.xml"/><Relationship Id="rId16" Type="http://schemas.openxmlformats.org/officeDocument/2006/relationships/chart" Target="../charts/chart13.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2.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microsoft.com/office/2014/relationships/chartEx" Target="../charts/chartEx3.xml"/></Relationships>
</file>

<file path=xl/drawings/drawing1.xml><?xml version="1.0" encoding="utf-8"?>
<xdr:wsDr xmlns:xdr="http://schemas.openxmlformats.org/drawingml/2006/spreadsheetDrawing" xmlns:a="http://schemas.openxmlformats.org/drawingml/2006/main">
  <xdr:twoCellAnchor editAs="oneCell">
    <xdr:from>
      <xdr:col>1</xdr:col>
      <xdr:colOff>12239625</xdr:colOff>
      <xdr:row>1</xdr:row>
      <xdr:rowOff>57150</xdr:rowOff>
    </xdr:from>
    <xdr:to>
      <xdr:col>2</xdr:col>
      <xdr:colOff>2775</xdr:colOff>
      <xdr:row>6</xdr:row>
      <xdr:rowOff>46741</xdr:rowOff>
    </xdr:to>
    <xdr:pic>
      <xdr:nvPicPr>
        <xdr:cNvPr id="2" name="Picture 1">
          <a:extLst>
            <a:ext uri="{FF2B5EF4-FFF2-40B4-BE49-F238E27FC236}">
              <a16:creationId xmlns:a16="http://schemas.microsoft.com/office/drawing/2014/main" id="{C2287390-2227-48D3-8983-D2DD1163A5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06375" y="238125"/>
          <a:ext cx="993375" cy="894466"/>
        </a:xfrm>
        <a:prstGeom prst="rect">
          <a:avLst/>
        </a:prstGeom>
      </xdr:spPr>
    </xdr:pic>
    <xdr:clientData/>
  </xdr:twoCellAnchor>
  <xdr:twoCellAnchor>
    <xdr:from>
      <xdr:col>0</xdr:col>
      <xdr:colOff>0</xdr:colOff>
      <xdr:row>50</xdr:row>
      <xdr:rowOff>95250</xdr:rowOff>
    </xdr:from>
    <xdr:to>
      <xdr:col>1</xdr:col>
      <xdr:colOff>76200</xdr:colOff>
      <xdr:row>52</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ED889FB2-1AA1-4F6C-AF62-55C1F11E61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0" y="8801100"/>
          <a:ext cx="771525"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759150</xdr:colOff>
      <xdr:row>21</xdr:row>
      <xdr:rowOff>26675</xdr:rowOff>
    </xdr:to>
    <xdr:graphicFrame macro="">
      <xdr:nvGraphicFramePr>
        <xdr:cNvPr id="5" name="Chart 4">
          <a:extLst>
            <a:ext uri="{FF2B5EF4-FFF2-40B4-BE49-F238E27FC236}">
              <a16:creationId xmlns:a16="http://schemas.microsoft.com/office/drawing/2014/main" id="{F73B5808-A592-4521-8CCC-B78B399624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3</xdr:row>
      <xdr:rowOff>3174</xdr:rowOff>
    </xdr:from>
    <xdr:to>
      <xdr:col>18</xdr:col>
      <xdr:colOff>635325</xdr:colOff>
      <xdr:row>21</xdr:row>
      <xdr:rowOff>29849</xdr:rowOff>
    </xdr:to>
    <xdr:graphicFrame macro="">
      <xdr:nvGraphicFramePr>
        <xdr:cNvPr id="7" name="Chart 6">
          <a:extLst>
            <a:ext uri="{FF2B5EF4-FFF2-40B4-BE49-F238E27FC236}">
              <a16:creationId xmlns:a16="http://schemas.microsoft.com/office/drawing/2014/main" id="{06714EAF-DD51-495F-97EE-144AFEFE5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22</xdr:col>
      <xdr:colOff>0</xdr:colOff>
      <xdr:row>3</xdr:row>
      <xdr:rowOff>0</xdr:rowOff>
    </xdr:from>
    <xdr:to>
      <xdr:col>30</xdr:col>
      <xdr:colOff>524947</xdr:colOff>
      <xdr:row>21</xdr:row>
      <xdr:rowOff>73553</xdr:rowOff>
    </xdr:to>
    <xdr:graphicFrame macro="">
      <xdr:nvGraphicFramePr>
        <xdr:cNvPr id="9" name="Chart 8">
          <a:extLst>
            <a:ext uri="{FF2B5EF4-FFF2-40B4-BE49-F238E27FC236}">
              <a16:creationId xmlns:a16="http://schemas.microsoft.com/office/drawing/2014/main" id="{D43D6430-6F2B-474C-8C35-004FBADEA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29</xdr:row>
      <xdr:rowOff>0</xdr:rowOff>
    </xdr:from>
    <xdr:to>
      <xdr:col>6</xdr:col>
      <xdr:colOff>759150</xdr:colOff>
      <xdr:row>48</xdr:row>
      <xdr:rowOff>131262</xdr:rowOff>
    </xdr:to>
    <xdr:graphicFrame macro="">
      <xdr:nvGraphicFramePr>
        <xdr:cNvPr id="10" name="Chart 9">
          <a:extLst>
            <a:ext uri="{FF2B5EF4-FFF2-40B4-BE49-F238E27FC236}">
              <a16:creationId xmlns:a16="http://schemas.microsoft.com/office/drawing/2014/main" id="{10AE0A9F-C6B5-431F-AB55-1805B1338B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29</xdr:row>
      <xdr:rowOff>0</xdr:rowOff>
    </xdr:from>
    <xdr:to>
      <xdr:col>18</xdr:col>
      <xdr:colOff>639621</xdr:colOff>
      <xdr:row>48</xdr:row>
      <xdr:rowOff>131262</xdr:rowOff>
    </xdr:to>
    <xdr:graphicFrame macro="">
      <xdr:nvGraphicFramePr>
        <xdr:cNvPr id="14" name="Chart 13">
          <a:extLst>
            <a:ext uri="{FF2B5EF4-FFF2-40B4-BE49-F238E27FC236}">
              <a16:creationId xmlns:a16="http://schemas.microsoft.com/office/drawing/2014/main" id="{2128B1F5-BE35-45AF-9CC4-EA559C68C8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22</xdr:col>
      <xdr:colOff>0</xdr:colOff>
      <xdr:row>29</xdr:row>
      <xdr:rowOff>0</xdr:rowOff>
    </xdr:from>
    <xdr:to>
      <xdr:col>30</xdr:col>
      <xdr:colOff>524387</xdr:colOff>
      <xdr:row>48</xdr:row>
      <xdr:rowOff>131262</xdr:rowOff>
    </xdr:to>
    <xdr:graphicFrame macro="">
      <xdr:nvGraphicFramePr>
        <xdr:cNvPr id="15" name="Chart 14">
          <a:extLst>
            <a:ext uri="{FF2B5EF4-FFF2-40B4-BE49-F238E27FC236}">
              <a16:creationId xmlns:a16="http://schemas.microsoft.com/office/drawing/2014/main" id="{05E5872A-3971-4CB0-A011-CF962BB61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83</xdr:row>
      <xdr:rowOff>0</xdr:rowOff>
    </xdr:from>
    <xdr:to>
      <xdr:col>6</xdr:col>
      <xdr:colOff>759150</xdr:colOff>
      <xdr:row>102</xdr:row>
      <xdr:rowOff>131261</xdr:rowOff>
    </xdr:to>
    <xdr:graphicFrame macro="">
      <xdr:nvGraphicFramePr>
        <xdr:cNvPr id="17" name="Chart 16">
          <a:extLst>
            <a:ext uri="{FF2B5EF4-FFF2-40B4-BE49-F238E27FC236}">
              <a16:creationId xmlns:a16="http://schemas.microsoft.com/office/drawing/2014/main" id="{BAC4C6A4-7860-4A90-9321-272ACDCE3C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0</xdr:colOff>
      <xdr:row>83</xdr:row>
      <xdr:rowOff>0</xdr:rowOff>
    </xdr:from>
    <xdr:to>
      <xdr:col>18</xdr:col>
      <xdr:colOff>635885</xdr:colOff>
      <xdr:row>102</xdr:row>
      <xdr:rowOff>131261</xdr:rowOff>
    </xdr:to>
    <xdr:graphicFrame macro="">
      <xdr:nvGraphicFramePr>
        <xdr:cNvPr id="19" name="Chart 18">
          <a:extLst>
            <a:ext uri="{FF2B5EF4-FFF2-40B4-BE49-F238E27FC236}">
              <a16:creationId xmlns:a16="http://schemas.microsoft.com/office/drawing/2014/main" id="{0A444266-FFE7-435F-80B4-006E507AD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22</xdr:col>
      <xdr:colOff>0</xdr:colOff>
      <xdr:row>83</xdr:row>
      <xdr:rowOff>0</xdr:rowOff>
    </xdr:from>
    <xdr:to>
      <xdr:col>30</xdr:col>
      <xdr:colOff>523826</xdr:colOff>
      <xdr:row>102</xdr:row>
      <xdr:rowOff>131261</xdr:rowOff>
    </xdr:to>
    <xdr:graphicFrame macro="">
      <xdr:nvGraphicFramePr>
        <xdr:cNvPr id="20" name="Chart 19">
          <a:extLst>
            <a:ext uri="{FF2B5EF4-FFF2-40B4-BE49-F238E27FC236}">
              <a16:creationId xmlns:a16="http://schemas.microsoft.com/office/drawing/2014/main" id="{6A5082D1-CB7A-45E5-9BFD-984EF6D2A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56</xdr:row>
      <xdr:rowOff>0</xdr:rowOff>
    </xdr:from>
    <xdr:to>
      <xdr:col>6</xdr:col>
      <xdr:colOff>759150</xdr:colOff>
      <xdr:row>75</xdr:row>
      <xdr:rowOff>131260</xdr:rowOff>
    </xdr:to>
    <xdr:graphicFrame macro="">
      <xdr:nvGraphicFramePr>
        <xdr:cNvPr id="24" name="Chart 23">
          <a:extLst>
            <a:ext uri="{FF2B5EF4-FFF2-40B4-BE49-F238E27FC236}">
              <a16:creationId xmlns:a16="http://schemas.microsoft.com/office/drawing/2014/main" id="{BF0B0D35-9754-45F9-9312-AAE65DCF2D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0</xdr:colOff>
      <xdr:row>56</xdr:row>
      <xdr:rowOff>0</xdr:rowOff>
    </xdr:from>
    <xdr:to>
      <xdr:col>18</xdr:col>
      <xdr:colOff>636686</xdr:colOff>
      <xdr:row>75</xdr:row>
      <xdr:rowOff>131260</xdr:rowOff>
    </xdr:to>
    <xdr:graphicFrame macro="">
      <xdr:nvGraphicFramePr>
        <xdr:cNvPr id="25" name="Chart 24">
          <a:extLst>
            <a:ext uri="{FF2B5EF4-FFF2-40B4-BE49-F238E27FC236}">
              <a16:creationId xmlns:a16="http://schemas.microsoft.com/office/drawing/2014/main" id="{8BD01721-B26E-4EC4-95E3-99194AAF3A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141</xdr:row>
      <xdr:rowOff>0</xdr:rowOff>
    </xdr:from>
    <xdr:to>
      <xdr:col>7</xdr:col>
      <xdr:colOff>167821</xdr:colOff>
      <xdr:row>164</xdr:row>
      <xdr:rowOff>86182</xdr:rowOff>
    </xdr:to>
    <mc:AlternateContent xmlns:mc="http://schemas.openxmlformats.org/markup-compatibility/2006">
      <mc:Choice xmlns:cx1="http://schemas.microsoft.com/office/drawing/2015/9/8/chartex" Requires="cx1">
        <xdr:graphicFrame macro="">
          <xdr:nvGraphicFramePr>
            <xdr:cNvPr id="27" name="Chart 26">
              <a:extLst>
                <a:ext uri="{FF2B5EF4-FFF2-40B4-BE49-F238E27FC236}">
                  <a16:creationId xmlns:a16="http://schemas.microsoft.com/office/drawing/2014/main" id="{FF9C4D39-10CE-4403-B0E5-CBC8353388B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2"/>
            </a:graphicData>
          </a:graphic>
        </xdr:graphicFrame>
      </mc:Choice>
      <mc:Fallback>
        <xdr:sp macro="" textlink="">
          <xdr:nvSpPr>
            <xdr:cNvPr id="0" name=""/>
            <xdr:cNvSpPr>
              <a:spLocks noTextEdit="1"/>
            </xdr:cNvSpPr>
          </xdr:nvSpPr>
          <xdr:spPr>
            <a:xfrm>
              <a:off x="0" y="22999700"/>
              <a:ext cx="7273471" cy="3737432"/>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10</xdr:col>
      <xdr:colOff>0</xdr:colOff>
      <xdr:row>141</xdr:row>
      <xdr:rowOff>0</xdr:rowOff>
    </xdr:from>
    <xdr:to>
      <xdr:col>19</xdr:col>
      <xdr:colOff>42182</xdr:colOff>
      <xdr:row>164</xdr:row>
      <xdr:rowOff>83007</xdr:rowOff>
    </xdr:to>
    <mc:AlternateContent xmlns:mc="http://schemas.openxmlformats.org/markup-compatibility/2006">
      <mc:Choice xmlns:cx1="http://schemas.microsoft.com/office/drawing/2015/9/8/chartex" Requires="cx1">
        <xdr:graphicFrame macro="">
          <xdr:nvGraphicFramePr>
            <xdr:cNvPr id="29" name="Chart 28">
              <a:extLst>
                <a:ext uri="{FF2B5EF4-FFF2-40B4-BE49-F238E27FC236}">
                  <a16:creationId xmlns:a16="http://schemas.microsoft.com/office/drawing/2014/main" id="{69F8117E-CC66-47E1-BF5C-D3EBE4C6FD9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3"/>
            </a:graphicData>
          </a:graphic>
        </xdr:graphicFrame>
      </mc:Choice>
      <mc:Fallback>
        <xdr:sp macro="" textlink="">
          <xdr:nvSpPr>
            <xdr:cNvPr id="0" name=""/>
            <xdr:cNvSpPr>
              <a:spLocks noTextEdit="1"/>
            </xdr:cNvSpPr>
          </xdr:nvSpPr>
          <xdr:spPr>
            <a:xfrm>
              <a:off x="7639050" y="22999700"/>
              <a:ext cx="7274832" cy="3734257"/>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22</xdr:col>
      <xdr:colOff>0</xdr:colOff>
      <xdr:row>141</xdr:row>
      <xdr:rowOff>0</xdr:rowOff>
    </xdr:from>
    <xdr:to>
      <xdr:col>30</xdr:col>
      <xdr:colOff>698500</xdr:colOff>
      <xdr:row>164</xdr:row>
      <xdr:rowOff>86182</xdr:rowOff>
    </xdr:to>
    <mc:AlternateContent xmlns:mc="http://schemas.openxmlformats.org/markup-compatibility/2006">
      <mc:Choice xmlns:cx1="http://schemas.microsoft.com/office/drawing/2015/9/8/chartex" Requires="cx1">
        <xdr:graphicFrame macro="">
          <xdr:nvGraphicFramePr>
            <xdr:cNvPr id="30" name="Chart 29">
              <a:extLst>
                <a:ext uri="{FF2B5EF4-FFF2-40B4-BE49-F238E27FC236}">
                  <a16:creationId xmlns:a16="http://schemas.microsoft.com/office/drawing/2014/main" id="{88CA1C59-6965-4D4B-BD11-DEE1816435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4"/>
            </a:graphicData>
          </a:graphic>
        </xdr:graphicFrame>
      </mc:Choice>
      <mc:Fallback>
        <xdr:sp macro="" textlink="">
          <xdr:nvSpPr>
            <xdr:cNvPr id="0" name=""/>
            <xdr:cNvSpPr>
              <a:spLocks noTextEdit="1"/>
            </xdr:cNvSpPr>
          </xdr:nvSpPr>
          <xdr:spPr>
            <a:xfrm>
              <a:off x="15405100" y="22999700"/>
              <a:ext cx="7270750" cy="3737432"/>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10</xdr:col>
      <xdr:colOff>0</xdr:colOff>
      <xdr:row>111</xdr:row>
      <xdr:rowOff>0</xdr:rowOff>
    </xdr:from>
    <xdr:to>
      <xdr:col>18</xdr:col>
      <xdr:colOff>636686</xdr:colOff>
      <xdr:row>130</xdr:row>
      <xdr:rowOff>131260</xdr:rowOff>
    </xdr:to>
    <xdr:graphicFrame macro="">
      <xdr:nvGraphicFramePr>
        <xdr:cNvPr id="18" name="Chart 17">
          <a:extLst>
            <a:ext uri="{FF2B5EF4-FFF2-40B4-BE49-F238E27FC236}">
              <a16:creationId xmlns:a16="http://schemas.microsoft.com/office/drawing/2014/main" id="{D7D1CF78-3B19-4556-B0E5-2A7A580766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22</xdr:col>
      <xdr:colOff>0</xdr:colOff>
      <xdr:row>111</xdr:row>
      <xdr:rowOff>0</xdr:rowOff>
    </xdr:from>
    <xdr:to>
      <xdr:col>30</xdr:col>
      <xdr:colOff>531004</xdr:colOff>
      <xdr:row>130</xdr:row>
      <xdr:rowOff>131260</xdr:rowOff>
    </xdr:to>
    <xdr:graphicFrame macro="">
      <xdr:nvGraphicFramePr>
        <xdr:cNvPr id="22" name="Chart 21">
          <a:extLst>
            <a:ext uri="{FF2B5EF4-FFF2-40B4-BE49-F238E27FC236}">
              <a16:creationId xmlns:a16="http://schemas.microsoft.com/office/drawing/2014/main" id="{B8F8228B-D5F7-4825-A35C-FD414926F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U/INPUT_DQ/HES/01LM%20Folder/MPSID%20HESID%20change%20-%20NEW%20analysis%20in%20progres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OP charts"/>
      <sheetName val="Sheet3"/>
      <sheetName val="Sheet1"/>
      <sheetName val="FCE and FAE by year"/>
      <sheetName val="Values"/>
      <sheetName val="Sheet6"/>
      <sheetName val="APC EPITYPE"/>
      <sheetName val="Frequency"/>
      <sheetName val="APC MAINSPEF"/>
      <sheetName val="APC PROCODET"/>
      <sheetName val="APC STARTAGE_CALC"/>
      <sheetName val="APC_CCG_RESIDENCE"/>
      <sheetName val="APC_3a"/>
      <sheetName val="APC_3b"/>
      <sheetName val="OP by year"/>
      <sheetName val="OP frequency"/>
      <sheetName val="OP MAINSPEF"/>
      <sheetName val="OP PROCODET"/>
      <sheetName val="OP APPTAGE_CALC"/>
      <sheetName val="OP CCG_RESIDENCE"/>
      <sheetName val="OP_3a"/>
      <sheetName val="OP_3b"/>
      <sheetName val="AE"/>
      <sheetName val="AE Frequency"/>
      <sheetName val="AE DIAG"/>
      <sheetName val="AE PROCODET"/>
      <sheetName val="AE ARRIVALAGE_CALC"/>
      <sheetName val="AE CCG_RESIDENCE"/>
      <sheetName val="AE_3A"/>
      <sheetName val="AE_3B"/>
    </sheetNames>
    <sheetDataSet>
      <sheetData sheetId="0" refreshError="1"/>
      <sheetData sheetId="1" refreshError="1"/>
      <sheetData sheetId="2" refreshError="1"/>
      <sheetData sheetId="3" refreshError="1"/>
      <sheetData sheetId="4" refreshError="1"/>
      <sheetData sheetId="5" refreshError="1">
        <row r="2">
          <cell r="A2" t="str">
            <v>All</v>
          </cell>
        </row>
        <row r="3">
          <cell r="A3" t="str">
            <v>MAINSPEF</v>
          </cell>
        </row>
        <row r="4">
          <cell r="A4" t="str">
            <v>STARTAGE_CALC</v>
          </cell>
        </row>
        <row r="5">
          <cell r="A5" t="str">
            <v>CCG_RESIDENCE</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tnote data"/>
      <sheetName val="Footnotes"/>
      <sheetName val="source statement and activ incl"/>
      <sheetName val="Register"/>
      <sheetName val="Sheet3"/>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row r="140">
          <cell r="B140" t="str">
            <v>Minimum and maximum values data quality</v>
          </cell>
        </row>
        <row r="142">
          <cell r="B142" t="str">
            <v>18. OUTPATIENT (MISCELLANEOUS):</v>
          </cell>
        </row>
        <row r="143">
          <cell r="B143" t="str">
            <v>Source statement</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5B7ED-2B4D-4192-992F-F0A080604B80}">
  <sheetPr>
    <pageSetUpPr fitToPage="1"/>
  </sheetPr>
  <dimension ref="A7:G60"/>
  <sheetViews>
    <sheetView showGridLines="0" tabSelected="1" topLeftCell="A43" zoomScaleNormal="100" workbookViewId="0">
      <selection activeCell="A9" sqref="A9:B9"/>
    </sheetView>
  </sheetViews>
  <sheetFormatPr defaultColWidth="8" defaultRowHeight="14.5" x14ac:dyDescent="0.35"/>
  <cols>
    <col min="1" max="1" width="8.07421875" style="51" customWidth="1"/>
    <col min="2" max="2" width="160.23046875" style="51" customWidth="1"/>
    <col min="3" max="16384" width="8" style="51"/>
  </cols>
  <sheetData>
    <row r="7" spans="1:2" ht="45" x14ac:dyDescent="0.35">
      <c r="A7" s="179" t="s">
        <v>39</v>
      </c>
      <c r="B7" s="180"/>
    </row>
    <row r="8" spans="1:2" ht="26" x14ac:dyDescent="0.35">
      <c r="A8" s="181" t="s">
        <v>55</v>
      </c>
      <c r="B8" s="182"/>
    </row>
    <row r="9" spans="1:2" x14ac:dyDescent="0.35">
      <c r="A9" s="183" t="s">
        <v>203</v>
      </c>
      <c r="B9" s="183"/>
    </row>
    <row r="10" spans="1:2" s="78" customFormat="1" x14ac:dyDescent="0.35">
      <c r="A10" s="80"/>
      <c r="B10" s="80"/>
    </row>
    <row r="11" spans="1:2" ht="15.5" x14ac:dyDescent="0.35">
      <c r="A11" s="184" t="s">
        <v>40</v>
      </c>
      <c r="B11" s="184"/>
    </row>
    <row r="12" spans="1:2" ht="64" customHeight="1" x14ac:dyDescent="0.35">
      <c r="A12" s="185" t="s">
        <v>188</v>
      </c>
      <c r="B12" s="185"/>
    </row>
    <row r="13" spans="1:2" x14ac:dyDescent="0.35">
      <c r="A13" s="178" t="s">
        <v>121</v>
      </c>
      <c r="B13" s="178"/>
    </row>
    <row r="14" spans="1:2" s="79" customFormat="1" ht="33" customHeight="1" x14ac:dyDescent="0.35">
      <c r="A14" s="178" t="s">
        <v>67</v>
      </c>
      <c r="B14" s="178"/>
    </row>
    <row r="15" spans="1:2" s="63" customFormat="1" x14ac:dyDescent="0.35">
      <c r="A15" s="178"/>
      <c r="B15" s="178"/>
    </row>
    <row r="16" spans="1:2" ht="14.25" customHeight="1" x14ac:dyDescent="0.35">
      <c r="A16" s="177" t="s">
        <v>41</v>
      </c>
      <c r="B16" s="177"/>
    </row>
    <row r="17" spans="1:2" x14ac:dyDescent="0.35">
      <c r="A17" s="175" t="s">
        <v>131</v>
      </c>
      <c r="B17" s="175"/>
    </row>
    <row r="18" spans="1:2" s="118" customFormat="1" x14ac:dyDescent="0.35">
      <c r="A18" s="173" t="s">
        <v>132</v>
      </c>
      <c r="B18" s="173"/>
    </row>
    <row r="19" spans="1:2" s="118" customFormat="1" x14ac:dyDescent="0.35">
      <c r="A19" s="173" t="s">
        <v>133</v>
      </c>
      <c r="B19" s="173"/>
    </row>
    <row r="20" spans="1:2" s="118" customFormat="1" x14ac:dyDescent="0.35">
      <c r="A20" s="173" t="s">
        <v>134</v>
      </c>
      <c r="B20" s="173"/>
    </row>
    <row r="21" spans="1:2" s="118" customFormat="1" x14ac:dyDescent="0.35">
      <c r="A21" s="173" t="s">
        <v>140</v>
      </c>
      <c r="B21" s="173"/>
    </row>
    <row r="22" spans="1:2" s="118" customFormat="1" x14ac:dyDescent="0.35">
      <c r="A22" s="173" t="s">
        <v>143</v>
      </c>
      <c r="B22" s="173"/>
    </row>
    <row r="23" spans="1:2" s="118" customFormat="1" x14ac:dyDescent="0.35">
      <c r="A23" s="173" t="s">
        <v>144</v>
      </c>
      <c r="B23" s="173"/>
    </row>
    <row r="24" spans="1:2" s="118" customFormat="1" x14ac:dyDescent="0.35">
      <c r="A24" s="173" t="s">
        <v>145</v>
      </c>
      <c r="B24" s="173"/>
    </row>
    <row r="25" spans="1:2" s="118" customFormat="1" x14ac:dyDescent="0.35">
      <c r="A25" s="173" t="s">
        <v>146</v>
      </c>
      <c r="B25" s="173"/>
    </row>
    <row r="26" spans="1:2" s="118" customFormat="1" x14ac:dyDescent="0.35">
      <c r="A26" s="173" t="s">
        <v>152</v>
      </c>
      <c r="B26" s="173"/>
    </row>
    <row r="27" spans="1:2" s="118" customFormat="1" x14ac:dyDescent="0.35">
      <c r="A27" s="173" t="s">
        <v>156</v>
      </c>
      <c r="B27" s="173"/>
    </row>
    <row r="28" spans="1:2" s="118" customFormat="1" x14ac:dyDescent="0.35">
      <c r="A28" s="173" t="s">
        <v>161</v>
      </c>
      <c r="B28" s="173"/>
    </row>
    <row r="29" spans="1:2" s="118" customFormat="1" x14ac:dyDescent="0.35">
      <c r="A29" s="173" t="s">
        <v>163</v>
      </c>
      <c r="B29" s="173"/>
    </row>
    <row r="30" spans="1:2" s="118" customFormat="1" x14ac:dyDescent="0.35">
      <c r="A30" s="173" t="s">
        <v>164</v>
      </c>
      <c r="B30" s="173"/>
    </row>
    <row r="31" spans="1:2" s="118" customFormat="1" x14ac:dyDescent="0.35">
      <c r="A31" s="173" t="s">
        <v>165</v>
      </c>
      <c r="B31" s="173"/>
    </row>
    <row r="32" spans="1:2" s="118" customFormat="1" x14ac:dyDescent="0.35">
      <c r="A32" s="173" t="s">
        <v>166</v>
      </c>
      <c r="B32" s="173"/>
    </row>
    <row r="33" spans="1:7" s="118" customFormat="1" x14ac:dyDescent="0.35">
      <c r="A33" s="173" t="s">
        <v>168</v>
      </c>
      <c r="B33" s="173"/>
    </row>
    <row r="34" spans="1:7" s="118" customFormat="1" x14ac:dyDescent="0.35">
      <c r="A34" s="173" t="s">
        <v>174</v>
      </c>
      <c r="B34" s="173"/>
    </row>
    <row r="35" spans="1:7" s="144" customFormat="1" x14ac:dyDescent="0.35">
      <c r="A35" s="173" t="s">
        <v>175</v>
      </c>
      <c r="B35" s="173"/>
    </row>
    <row r="36" spans="1:7" s="168" customFormat="1" x14ac:dyDescent="0.35">
      <c r="A36" s="173" t="s">
        <v>182</v>
      </c>
      <c r="B36" s="173"/>
    </row>
    <row r="37" spans="1:7" s="118" customFormat="1" x14ac:dyDescent="0.35">
      <c r="A37" s="173" t="s">
        <v>125</v>
      </c>
      <c r="B37" s="173"/>
    </row>
    <row r="38" spans="1:7" ht="15" customHeight="1" x14ac:dyDescent="0.35">
      <c r="A38" s="176"/>
      <c r="B38" s="176"/>
    </row>
    <row r="39" spans="1:7" ht="15.5" x14ac:dyDescent="0.35">
      <c r="A39" s="177" t="s">
        <v>42</v>
      </c>
      <c r="B39" s="177"/>
    </row>
    <row r="40" spans="1:7" x14ac:dyDescent="0.35">
      <c r="A40" s="175" t="s">
        <v>43</v>
      </c>
      <c r="B40" s="175"/>
    </row>
    <row r="41" spans="1:7" ht="15" customHeight="1" x14ac:dyDescent="0.35">
      <c r="A41" s="176"/>
      <c r="B41" s="176"/>
    </row>
    <row r="42" spans="1:7" ht="15" customHeight="1" x14ac:dyDescent="0.35">
      <c r="A42" s="177" t="s">
        <v>44</v>
      </c>
      <c r="B42" s="177"/>
    </row>
    <row r="43" spans="1:7" ht="14.25" customHeight="1" x14ac:dyDescent="0.35">
      <c r="A43" s="175" t="s">
        <v>63</v>
      </c>
      <c r="B43" s="175"/>
    </row>
    <row r="44" spans="1:7" ht="17.25" customHeight="1" x14ac:dyDescent="0.35">
      <c r="A44" s="175" t="s">
        <v>45</v>
      </c>
      <c r="B44" s="175"/>
    </row>
    <row r="45" spans="1:7" ht="14.25" customHeight="1" x14ac:dyDescent="0.35">
      <c r="A45" s="175" t="s">
        <v>46</v>
      </c>
      <c r="B45" s="175"/>
    </row>
    <row r="46" spans="1:7" ht="14.25" customHeight="1" x14ac:dyDescent="0.35">
      <c r="A46" s="175" t="s">
        <v>47</v>
      </c>
      <c r="B46" s="175"/>
    </row>
    <row r="47" spans="1:7" ht="15.5" x14ac:dyDescent="0.35">
      <c r="A47" s="52"/>
      <c r="B47" s="52"/>
      <c r="G47" s="53"/>
    </row>
    <row r="48" spans="1:7" ht="14.25" customHeight="1" x14ac:dyDescent="0.35">
      <c r="A48" s="173" t="s">
        <v>48</v>
      </c>
      <c r="B48" s="173"/>
      <c r="G48" s="53"/>
    </row>
    <row r="49" spans="1:7" ht="14.25" customHeight="1" x14ac:dyDescent="0.35">
      <c r="A49" s="173" t="s">
        <v>129</v>
      </c>
      <c r="B49" s="173"/>
      <c r="G49" s="54"/>
    </row>
    <row r="50" spans="1:7" ht="14.25" customHeight="1" x14ac:dyDescent="0.35">
      <c r="A50" s="173"/>
      <c r="B50" s="173"/>
      <c r="G50" s="54"/>
    </row>
    <row r="51" spans="1:7" ht="14.25" customHeight="1" x14ac:dyDescent="0.35">
      <c r="A51" s="173"/>
      <c r="B51" s="173"/>
      <c r="G51" s="54"/>
    </row>
    <row r="52" spans="1:7" ht="14.25" customHeight="1" x14ac:dyDescent="0.35">
      <c r="A52" s="173"/>
      <c r="B52" s="173"/>
      <c r="G52" s="55"/>
    </row>
    <row r="53" spans="1:7" ht="30" customHeight="1" x14ac:dyDescent="0.35">
      <c r="A53" s="173"/>
      <c r="B53" s="173"/>
      <c r="G53" s="54"/>
    </row>
    <row r="54" spans="1:7" x14ac:dyDescent="0.35">
      <c r="A54" s="173" t="s">
        <v>49</v>
      </c>
      <c r="B54" s="173"/>
      <c r="G54" s="56"/>
    </row>
    <row r="55" spans="1:7" ht="15" customHeight="1" x14ac:dyDescent="0.35">
      <c r="A55" s="173" t="s">
        <v>50</v>
      </c>
      <c r="B55" s="173" t="s">
        <v>50</v>
      </c>
      <c r="G55" s="56"/>
    </row>
    <row r="56" spans="1:7" ht="15" customHeight="1" x14ac:dyDescent="0.35">
      <c r="A56" s="174" t="s">
        <v>51</v>
      </c>
      <c r="B56" s="174" t="s">
        <v>51</v>
      </c>
      <c r="G56" s="56"/>
    </row>
    <row r="57" spans="1:7" ht="15" customHeight="1" x14ac:dyDescent="0.35">
      <c r="A57" s="173" t="s">
        <v>52</v>
      </c>
      <c r="B57" s="173" t="s">
        <v>52</v>
      </c>
      <c r="G57" s="57"/>
    </row>
    <row r="58" spans="1:7" ht="15" customHeight="1" x14ac:dyDescent="0.35">
      <c r="A58" s="173" t="s">
        <v>53</v>
      </c>
      <c r="B58" s="173" t="s">
        <v>53</v>
      </c>
      <c r="G58" s="54"/>
    </row>
    <row r="59" spans="1:7" ht="15.5" x14ac:dyDescent="0.35">
      <c r="A59" s="173" t="s">
        <v>54</v>
      </c>
      <c r="B59" s="173" t="s">
        <v>54</v>
      </c>
      <c r="G59" s="54"/>
    </row>
    <row r="60" spans="1:7" x14ac:dyDescent="0.35">
      <c r="G60" s="57"/>
    </row>
  </sheetData>
  <mergeCells count="51">
    <mergeCell ref="A31:B31"/>
    <mergeCell ref="A32:B32"/>
    <mergeCell ref="A33:B33"/>
    <mergeCell ref="A37:B37"/>
    <mergeCell ref="A34:B34"/>
    <mergeCell ref="A35:B35"/>
    <mergeCell ref="A36:B36"/>
    <mergeCell ref="A13:B13"/>
    <mergeCell ref="A7:B7"/>
    <mergeCell ref="A8:B8"/>
    <mergeCell ref="A9:B9"/>
    <mergeCell ref="A11:B11"/>
    <mergeCell ref="A12:B12"/>
    <mergeCell ref="A14:B14"/>
    <mergeCell ref="A15:B15"/>
    <mergeCell ref="A18:B18"/>
    <mergeCell ref="A19:B19"/>
    <mergeCell ref="A21:B21"/>
    <mergeCell ref="A22:B22"/>
    <mergeCell ref="A20:B20"/>
    <mergeCell ref="A23:B23"/>
    <mergeCell ref="A30:B30"/>
    <mergeCell ref="A16:B16"/>
    <mergeCell ref="A17:B17"/>
    <mergeCell ref="A28:B28"/>
    <mergeCell ref="A29:B29"/>
    <mergeCell ref="A24:B24"/>
    <mergeCell ref="A25:B25"/>
    <mergeCell ref="A26:B26"/>
    <mergeCell ref="A27:B27"/>
    <mergeCell ref="A46:B46"/>
    <mergeCell ref="A38:B38"/>
    <mergeCell ref="A39:B39"/>
    <mergeCell ref="A40:B40"/>
    <mergeCell ref="A41:B41"/>
    <mergeCell ref="A42:B42"/>
    <mergeCell ref="A43:B43"/>
    <mergeCell ref="A44:B44"/>
    <mergeCell ref="A45:B45"/>
    <mergeCell ref="A59:B59"/>
    <mergeCell ref="A48:B48"/>
    <mergeCell ref="A49:B49"/>
    <mergeCell ref="A50:B50"/>
    <mergeCell ref="A51:B51"/>
    <mergeCell ref="A52:B52"/>
    <mergeCell ref="A53:B53"/>
    <mergeCell ref="A54:B54"/>
    <mergeCell ref="A55:B55"/>
    <mergeCell ref="A56:B56"/>
    <mergeCell ref="A57:B57"/>
    <mergeCell ref="A58:B58"/>
  </mergeCells>
  <hyperlinks>
    <hyperlink ref="B59" r:id="rId1" display="mailto:psi@nationalarchives.gsi.gov.uk" xr:uid="{97A990B5-48A7-46BB-91B8-16773D720191}"/>
    <hyperlink ref="A59" r:id="rId2" display="mailto:psi@nationalarchives.gsi.gov.uk" xr:uid="{B351902D-7FF4-445D-8FF2-08D436F97531}"/>
    <hyperlink ref="B56" r:id="rId3" display="http://www.nationalarchives.gov.uk/doc/open-government-licence" xr:uid="{57B7862E-846E-4187-B6F1-472F72F74E87}"/>
    <hyperlink ref="A56" r:id="rId4" display="http://www.nationalarchives.gov.uk/doc/open-government-licence" xr:uid="{DD0949CB-A17D-4A42-8919-9719349EA670}"/>
  </hyperlinks>
  <pageMargins left="0.70866141732283472" right="0.70866141732283472" top="0.74803149606299213" bottom="0.74803149606299213" header="0.31496062992125984" footer="0.31496062992125984"/>
  <pageSetup paperSize="9" scale="50" orientation="landscape" r:id="rId5"/>
  <headerFooter>
    <oddHeader>&amp;CMethodological changes to HES - Data Tables v3.0</oddHeader>
    <oddFooter>&amp;LCopyright © 2020 NHS Digital&amp;RPage &amp;P of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EA4C9-CEB6-4421-A563-E6DC0F2BFC6A}">
  <sheetPr>
    <pageSetUpPr fitToPage="1"/>
  </sheetPr>
  <dimension ref="A1:N91"/>
  <sheetViews>
    <sheetView showGridLines="0" zoomScaleNormal="100" workbookViewId="0">
      <selection activeCell="A36" sqref="A36:B36"/>
    </sheetView>
  </sheetViews>
  <sheetFormatPr defaultColWidth="8.84375" defaultRowHeight="12.5" x14ac:dyDescent="0.25"/>
  <cols>
    <col min="1" max="5" width="16.765625" style="83" customWidth="1"/>
    <col min="6" max="13" width="8.84375" style="38"/>
    <col min="14" max="14" width="13.3046875" style="38" bestFit="1" customWidth="1"/>
    <col min="15" max="16384" width="8.84375" style="38"/>
  </cols>
  <sheetData>
    <row r="1" spans="1:14" customFormat="1" ht="15.5" x14ac:dyDescent="0.35">
      <c r="A1" s="37" t="s">
        <v>145</v>
      </c>
    </row>
    <row r="2" spans="1:14" ht="15.5" x14ac:dyDescent="0.35">
      <c r="D2"/>
      <c r="E2"/>
    </row>
    <row r="3" spans="1:14" ht="39" x14ac:dyDescent="0.3">
      <c r="A3" s="45" t="s">
        <v>141</v>
      </c>
      <c r="B3" s="45" t="s">
        <v>142</v>
      </c>
      <c r="C3" s="46" t="s">
        <v>37</v>
      </c>
      <c r="D3" s="45" t="s">
        <v>84</v>
      </c>
      <c r="E3" s="46" t="s">
        <v>37</v>
      </c>
    </row>
    <row r="4" spans="1:14" x14ac:dyDescent="0.25">
      <c r="A4" s="47">
        <v>1</v>
      </c>
      <c r="B4" s="47">
        <v>57529779</v>
      </c>
      <c r="C4" s="49">
        <f>B4/SUM(B$4:B$79)</f>
        <v>0.96855248021518148</v>
      </c>
      <c r="D4" s="47">
        <v>226517990</v>
      </c>
      <c r="E4" s="49">
        <f>D4/SUM(D$4:D$79)</f>
        <v>0.94550686928815464</v>
      </c>
    </row>
    <row r="5" spans="1:14" x14ac:dyDescent="0.25">
      <c r="A5" s="47">
        <v>2</v>
      </c>
      <c r="B5" s="47">
        <v>1593542</v>
      </c>
      <c r="C5" s="49">
        <f t="shared" ref="C5:C68" si="0">B5/SUM(B$4:B$79)</f>
        <v>2.6828350173691101E-2</v>
      </c>
      <c r="D5" s="47">
        <v>10137520</v>
      </c>
      <c r="E5" s="49">
        <f t="shared" ref="E5:E68" si="1">D5/SUM(D$4:D$79)</f>
        <v>4.231493841856028E-2</v>
      </c>
    </row>
    <row r="6" spans="1:14" ht="18" x14ac:dyDescent="0.4">
      <c r="A6" s="47">
        <v>3</v>
      </c>
      <c r="B6" s="47">
        <v>160923</v>
      </c>
      <c r="C6" s="49">
        <f t="shared" si="0"/>
        <v>2.7092468193501604E-3</v>
      </c>
      <c r="D6" s="47">
        <v>1390224</v>
      </c>
      <c r="E6" s="49">
        <f t="shared" si="1"/>
        <v>5.8029225045183189E-3</v>
      </c>
      <c r="N6" s="40"/>
    </row>
    <row r="7" spans="1:14" ht="18" x14ac:dyDescent="0.4">
      <c r="A7" s="47">
        <v>4</v>
      </c>
      <c r="B7" s="47">
        <v>51782</v>
      </c>
      <c r="C7" s="49">
        <f t="shared" si="0"/>
        <v>8.7178475916798717E-4</v>
      </c>
      <c r="D7" s="47">
        <v>534872</v>
      </c>
      <c r="E7" s="49">
        <f t="shared" si="1"/>
        <v>2.2326047930669606E-3</v>
      </c>
      <c r="N7" s="41"/>
    </row>
    <row r="8" spans="1:14" ht="18" x14ac:dyDescent="0.4">
      <c r="A8" s="47">
        <v>5</v>
      </c>
      <c r="B8" s="47">
        <v>24242</v>
      </c>
      <c r="C8" s="49">
        <f t="shared" si="0"/>
        <v>4.0813035672145428E-4</v>
      </c>
      <c r="D8" s="47">
        <v>287847</v>
      </c>
      <c r="E8" s="49">
        <f t="shared" si="1"/>
        <v>1.2014997828825316E-3</v>
      </c>
      <c r="N8" s="42"/>
    </row>
    <row r="9" spans="1:14" x14ac:dyDescent="0.25">
      <c r="A9" s="47">
        <v>6</v>
      </c>
      <c r="B9" s="47">
        <v>13229</v>
      </c>
      <c r="C9" s="49">
        <f t="shared" si="0"/>
        <v>2.2271910275835816E-4</v>
      </c>
      <c r="D9" s="47">
        <v>181517</v>
      </c>
      <c r="E9" s="49">
        <f t="shared" si="1"/>
        <v>7.5766860898146744E-4</v>
      </c>
    </row>
    <row r="10" spans="1:14" x14ac:dyDescent="0.25">
      <c r="A10" s="47">
        <v>7</v>
      </c>
      <c r="B10" s="47">
        <v>7796</v>
      </c>
      <c r="C10" s="49">
        <f t="shared" si="0"/>
        <v>1.3125089765697788E-4</v>
      </c>
      <c r="D10" s="47">
        <v>123005</v>
      </c>
      <c r="E10" s="49">
        <f t="shared" si="1"/>
        <v>5.1343415353804556E-4</v>
      </c>
    </row>
    <row r="11" spans="1:14" ht="13" x14ac:dyDescent="0.3">
      <c r="A11" s="47">
        <v>8</v>
      </c>
      <c r="B11" s="47">
        <v>4836</v>
      </c>
      <c r="C11" s="49">
        <f t="shared" si="0"/>
        <v>8.1417309013487036E-5</v>
      </c>
      <c r="D11" s="47">
        <v>84182</v>
      </c>
      <c r="E11" s="49">
        <f t="shared" si="1"/>
        <v>3.513833902129161E-4</v>
      </c>
      <c r="H11" s="43"/>
      <c r="L11" s="44"/>
    </row>
    <row r="12" spans="1:14" x14ac:dyDescent="0.25">
      <c r="A12" s="47">
        <v>9</v>
      </c>
      <c r="B12" s="47">
        <v>3233</v>
      </c>
      <c r="C12" s="49">
        <f t="shared" si="0"/>
        <v>5.4429727055542517E-5</v>
      </c>
      <c r="D12" s="47">
        <v>61970</v>
      </c>
      <c r="E12" s="49">
        <f t="shared" si="1"/>
        <v>2.5866846465389764E-4</v>
      </c>
    </row>
    <row r="13" spans="1:14" x14ac:dyDescent="0.25">
      <c r="A13" s="47">
        <v>10</v>
      </c>
      <c r="B13" s="47">
        <v>2121</v>
      </c>
      <c r="C13" s="49">
        <f t="shared" si="0"/>
        <v>3.5708459970555423E-5</v>
      </c>
      <c r="D13" s="47">
        <v>45916</v>
      </c>
      <c r="E13" s="49">
        <f t="shared" si="1"/>
        <v>1.9165759598270719E-4</v>
      </c>
    </row>
    <row r="14" spans="1:14" x14ac:dyDescent="0.25">
      <c r="A14" s="47">
        <v>11</v>
      </c>
      <c r="B14" s="47">
        <v>1543</v>
      </c>
      <c r="C14" s="49">
        <f t="shared" si="0"/>
        <v>2.5977441647603494E-5</v>
      </c>
      <c r="D14" s="47">
        <v>38664</v>
      </c>
      <c r="E14" s="49">
        <f t="shared" si="1"/>
        <v>1.6138708273968531E-4</v>
      </c>
    </row>
    <row r="15" spans="1:14" ht="18" x14ac:dyDescent="0.4">
      <c r="A15" s="47">
        <v>12</v>
      </c>
      <c r="B15" s="47">
        <v>1020</v>
      </c>
      <c r="C15" s="49">
        <f t="shared" si="0"/>
        <v>1.7172385275797513E-5</v>
      </c>
      <c r="D15" s="47">
        <v>25319</v>
      </c>
      <c r="E15" s="49">
        <f t="shared" si="1"/>
        <v>1.0568382857143835E-4</v>
      </c>
      <c r="N15" s="40"/>
    </row>
    <row r="16" spans="1:14" ht="18" x14ac:dyDescent="0.4">
      <c r="A16" s="47">
        <v>13</v>
      </c>
      <c r="B16" s="47">
        <v>791</v>
      </c>
      <c r="C16" s="49">
        <f t="shared" si="0"/>
        <v>1.3317016424662582E-5</v>
      </c>
      <c r="D16" s="47">
        <v>22719</v>
      </c>
      <c r="E16" s="49">
        <f t="shared" si="1"/>
        <v>9.4831190067321298E-5</v>
      </c>
      <c r="N16" s="41"/>
    </row>
    <row r="17" spans="1:14" ht="18" x14ac:dyDescent="0.4">
      <c r="A17" s="47">
        <v>14</v>
      </c>
      <c r="B17" s="47">
        <v>565</v>
      </c>
      <c r="C17" s="49">
        <f t="shared" si="0"/>
        <v>9.5121545890447018E-6</v>
      </c>
      <c r="D17" s="47">
        <v>20789</v>
      </c>
      <c r="E17" s="49">
        <f t="shared" si="1"/>
        <v>8.6775193023880566E-5</v>
      </c>
      <c r="N17" s="42"/>
    </row>
    <row r="18" spans="1:14" x14ac:dyDescent="0.25">
      <c r="A18" s="47">
        <v>15</v>
      </c>
      <c r="B18" s="47">
        <v>450</v>
      </c>
      <c r="C18" s="49">
        <f t="shared" si="0"/>
        <v>7.5760523275577269E-6</v>
      </c>
      <c r="D18" s="47">
        <v>13583</v>
      </c>
      <c r="E18" s="49">
        <f t="shared" si="1"/>
        <v>5.6696688000546908E-5</v>
      </c>
    </row>
    <row r="19" spans="1:14" x14ac:dyDescent="0.25">
      <c r="A19" s="47">
        <v>16</v>
      </c>
      <c r="B19" s="47">
        <v>331</v>
      </c>
      <c r="C19" s="49">
        <f t="shared" si="0"/>
        <v>5.5726073787146833E-6</v>
      </c>
      <c r="D19" s="47">
        <v>10335</v>
      </c>
      <c r="E19" s="49">
        <f t="shared" si="1"/>
        <v>4.3139238053865291E-5</v>
      </c>
    </row>
    <row r="20" spans="1:14" ht="13" x14ac:dyDescent="0.3">
      <c r="A20" s="47">
        <v>17</v>
      </c>
      <c r="B20" s="47">
        <v>263</v>
      </c>
      <c r="C20" s="49">
        <f t="shared" si="0"/>
        <v>4.4277816936615164E-6</v>
      </c>
      <c r="D20" s="47">
        <v>10069</v>
      </c>
      <c r="E20" s="49">
        <f t="shared" si="1"/>
        <v>4.2028929653059474E-5</v>
      </c>
      <c r="H20" s="43"/>
      <c r="L20" s="44"/>
    </row>
    <row r="21" spans="1:14" x14ac:dyDescent="0.25">
      <c r="A21" s="47">
        <v>18</v>
      </c>
      <c r="B21" s="47">
        <v>181</v>
      </c>
      <c r="C21" s="49">
        <f t="shared" si="0"/>
        <v>3.047256602862108E-6</v>
      </c>
      <c r="D21" s="47">
        <v>6423</v>
      </c>
      <c r="E21" s="49">
        <f t="shared" si="1"/>
        <v>2.6810191196901477E-5</v>
      </c>
    </row>
    <row r="22" spans="1:14" x14ac:dyDescent="0.25">
      <c r="A22" s="47">
        <v>19</v>
      </c>
      <c r="B22" s="47">
        <v>165</v>
      </c>
      <c r="C22" s="49">
        <f t="shared" si="0"/>
        <v>2.7778858534378334E-6</v>
      </c>
      <c r="D22" s="47">
        <v>7314</v>
      </c>
      <c r="E22" s="49">
        <f t="shared" si="1"/>
        <v>3.0529306930427748E-5</v>
      </c>
    </row>
    <row r="23" spans="1:14" x14ac:dyDescent="0.25">
      <c r="A23" s="47">
        <v>20</v>
      </c>
      <c r="B23" s="47">
        <v>146</v>
      </c>
      <c r="C23" s="49">
        <f t="shared" si="0"/>
        <v>2.4580080884965071E-6</v>
      </c>
      <c r="D23" s="47">
        <v>6028</v>
      </c>
      <c r="E23" s="49">
        <f t="shared" si="1"/>
        <v>2.5161424962622155E-5</v>
      </c>
    </row>
    <row r="24" spans="1:14" ht="18" x14ac:dyDescent="0.4">
      <c r="A24" s="47">
        <v>21</v>
      </c>
      <c r="B24" s="47">
        <v>107</v>
      </c>
      <c r="C24" s="49">
        <f t="shared" si="0"/>
        <v>1.8014168867748372E-6</v>
      </c>
      <c r="D24" s="47">
        <v>4910</v>
      </c>
      <c r="E24" s="49">
        <f t="shared" si="1"/>
        <v>2.0494790405851823E-5</v>
      </c>
      <c r="N24" s="40"/>
    </row>
    <row r="25" spans="1:14" ht="18" x14ac:dyDescent="0.4">
      <c r="A25" s="47">
        <v>22</v>
      </c>
      <c r="B25" s="47">
        <v>111</v>
      </c>
      <c r="C25" s="49">
        <f t="shared" si="0"/>
        <v>1.8687595741309061E-6</v>
      </c>
      <c r="D25" s="47">
        <v>4434</v>
      </c>
      <c r="E25" s="49">
        <f t="shared" si="1"/>
        <v>1.8507922741251932E-5</v>
      </c>
      <c r="N25" s="41"/>
    </row>
    <row r="26" spans="1:14" ht="18" x14ac:dyDescent="0.4">
      <c r="A26" s="47">
        <v>23</v>
      </c>
      <c r="B26" s="47">
        <v>69</v>
      </c>
      <c r="C26" s="49">
        <f t="shared" si="0"/>
        <v>1.1616613568921847E-6</v>
      </c>
      <c r="D26" s="47">
        <v>3137</v>
      </c>
      <c r="E26" s="49">
        <f t="shared" si="1"/>
        <v>1.3094125764390462E-5</v>
      </c>
      <c r="N26" s="42"/>
    </row>
    <row r="27" spans="1:14" x14ac:dyDescent="0.25">
      <c r="A27" s="47">
        <v>24</v>
      </c>
      <c r="B27" s="47">
        <v>66</v>
      </c>
      <c r="C27" s="49">
        <f t="shared" si="0"/>
        <v>1.1111543413751332E-6</v>
      </c>
      <c r="D27" s="47">
        <v>3295</v>
      </c>
      <c r="E27" s="49">
        <f t="shared" si="1"/>
        <v>1.375363225810219E-5</v>
      </c>
    </row>
    <row r="28" spans="1:14" x14ac:dyDescent="0.25">
      <c r="A28" s="47">
        <v>25</v>
      </c>
      <c r="B28" s="47">
        <v>53</v>
      </c>
      <c r="C28" s="49">
        <f t="shared" si="0"/>
        <v>8.9229060746791004E-7</v>
      </c>
      <c r="D28" s="47">
        <v>2841</v>
      </c>
      <c r="E28" s="49">
        <f t="shared" si="1"/>
        <v>1.1858594611614059E-5</v>
      </c>
    </row>
    <row r="29" spans="1:14" x14ac:dyDescent="0.25">
      <c r="A29" s="47">
        <v>26</v>
      </c>
      <c r="B29" s="47">
        <v>40</v>
      </c>
      <c r="C29" s="49">
        <f t="shared" si="0"/>
        <v>6.7342687356068684E-7</v>
      </c>
      <c r="D29" s="47">
        <v>2030</v>
      </c>
      <c r="E29" s="49">
        <f t="shared" si="1"/>
        <v>8.4734062166760074E-6</v>
      </c>
    </row>
    <row r="30" spans="1:14" ht="13" x14ac:dyDescent="0.3">
      <c r="A30" s="47">
        <v>27</v>
      </c>
      <c r="B30" s="47">
        <v>35</v>
      </c>
      <c r="C30" s="49">
        <f t="shared" si="0"/>
        <v>5.8924851436560104E-7</v>
      </c>
      <c r="D30" s="47">
        <v>1715</v>
      </c>
      <c r="E30" s="49">
        <f t="shared" si="1"/>
        <v>7.1585673209849032E-6</v>
      </c>
      <c r="H30" s="43"/>
      <c r="L30" s="44"/>
    </row>
    <row r="31" spans="1:14" x14ac:dyDescent="0.25">
      <c r="A31" s="47">
        <v>28</v>
      </c>
      <c r="B31" s="47">
        <v>32</v>
      </c>
      <c r="C31" s="49">
        <f t="shared" si="0"/>
        <v>5.3874149884854945E-7</v>
      </c>
      <c r="D31" s="47">
        <v>2697</v>
      </c>
      <c r="E31" s="49">
        <f t="shared" si="1"/>
        <v>1.1257525402155269E-5</v>
      </c>
    </row>
    <row r="32" spans="1:14" x14ac:dyDescent="0.25">
      <c r="A32" s="47">
        <v>29</v>
      </c>
      <c r="B32" s="47">
        <v>19</v>
      </c>
      <c r="C32" s="49">
        <f t="shared" si="0"/>
        <v>3.1987776494132626E-7</v>
      </c>
      <c r="D32" s="47">
        <v>775</v>
      </c>
      <c r="E32" s="49">
        <f t="shared" si="1"/>
        <v>3.2349210925733528E-6</v>
      </c>
    </row>
    <row r="33" spans="1:14" ht="18" x14ac:dyDescent="0.4">
      <c r="A33" s="47">
        <v>30</v>
      </c>
      <c r="B33" s="47">
        <v>23</v>
      </c>
      <c r="C33" s="49">
        <f t="shared" si="0"/>
        <v>3.8722045229739496E-7</v>
      </c>
      <c r="D33" s="47">
        <v>1766</v>
      </c>
      <c r="E33" s="49">
        <f t="shared" si="1"/>
        <v>7.3714459993348922E-6</v>
      </c>
      <c r="N33" s="40"/>
    </row>
    <row r="34" spans="1:14" ht="18" x14ac:dyDescent="0.4">
      <c r="A34" s="47">
        <v>31</v>
      </c>
      <c r="B34" s="47">
        <v>21</v>
      </c>
      <c r="C34" s="49">
        <f t="shared" si="0"/>
        <v>3.5354910861936058E-7</v>
      </c>
      <c r="D34" s="47">
        <v>1565</v>
      </c>
      <c r="E34" s="49">
        <f t="shared" si="1"/>
        <v>6.5324535611319967E-6</v>
      </c>
      <c r="N34" s="41"/>
    </row>
    <row r="35" spans="1:14" ht="18" x14ac:dyDescent="0.4">
      <c r="A35" s="47">
        <v>32</v>
      </c>
      <c r="B35" s="47">
        <v>25</v>
      </c>
      <c r="C35" s="49">
        <f t="shared" si="0"/>
        <v>4.2089179597542928E-7</v>
      </c>
      <c r="D35" s="47">
        <v>1776</v>
      </c>
      <c r="E35" s="49">
        <f t="shared" si="1"/>
        <v>7.413186916658419E-6</v>
      </c>
      <c r="N35" s="42"/>
    </row>
    <row r="36" spans="1:14" x14ac:dyDescent="0.25">
      <c r="A36" s="47">
        <v>33</v>
      </c>
      <c r="B36" s="47">
        <v>15</v>
      </c>
      <c r="C36" s="49">
        <f t="shared" si="0"/>
        <v>2.5253507758525757E-7</v>
      </c>
      <c r="D36" s="47">
        <v>1782</v>
      </c>
      <c r="E36" s="49">
        <f t="shared" si="1"/>
        <v>7.4382314670525356E-6</v>
      </c>
    </row>
    <row r="37" spans="1:14" x14ac:dyDescent="0.25">
      <c r="A37" s="47">
        <v>34</v>
      </c>
      <c r="B37" s="47">
        <v>4</v>
      </c>
      <c r="C37" s="49">
        <f t="shared" si="0"/>
        <v>6.7342687356068682E-8</v>
      </c>
      <c r="D37" s="47">
        <v>399</v>
      </c>
      <c r="E37" s="49">
        <f t="shared" si="1"/>
        <v>1.6654626012087326E-6</v>
      </c>
    </row>
    <row r="38" spans="1:14" x14ac:dyDescent="0.25">
      <c r="A38" s="47">
        <v>35</v>
      </c>
      <c r="B38" s="47">
        <v>6</v>
      </c>
      <c r="C38" s="49">
        <f t="shared" si="0"/>
        <v>1.0101403103410303E-7</v>
      </c>
      <c r="D38" s="47">
        <v>341</v>
      </c>
      <c r="E38" s="49">
        <f t="shared" si="1"/>
        <v>1.4233652807322753E-6</v>
      </c>
    </row>
    <row r="39" spans="1:14" ht="13" x14ac:dyDescent="0.3">
      <c r="A39" s="47">
        <v>36</v>
      </c>
      <c r="B39" s="47">
        <v>15</v>
      </c>
      <c r="C39" s="49">
        <f t="shared" si="0"/>
        <v>2.5253507758525757E-7</v>
      </c>
      <c r="D39" s="47">
        <v>1058</v>
      </c>
      <c r="E39" s="49">
        <f t="shared" si="1"/>
        <v>4.4161890528291706E-6</v>
      </c>
      <c r="H39" s="43"/>
      <c r="L39" s="44"/>
    </row>
    <row r="40" spans="1:14" x14ac:dyDescent="0.25">
      <c r="A40" s="47">
        <v>37</v>
      </c>
      <c r="B40" s="47">
        <v>8</v>
      </c>
      <c r="C40" s="49">
        <f t="shared" si="0"/>
        <v>1.3468537471213736E-7</v>
      </c>
      <c r="D40" s="47">
        <v>746</v>
      </c>
      <c r="E40" s="49">
        <f t="shared" si="1"/>
        <v>3.1138724323351242E-6</v>
      </c>
    </row>
    <row r="41" spans="1:14" x14ac:dyDescent="0.25">
      <c r="A41" s="47">
        <v>38</v>
      </c>
      <c r="B41" s="47">
        <v>7</v>
      </c>
      <c r="C41" s="49">
        <f t="shared" si="0"/>
        <v>1.178497028731202E-7</v>
      </c>
      <c r="D41" s="47">
        <v>772</v>
      </c>
      <c r="E41" s="49">
        <f t="shared" si="1"/>
        <v>3.2223988173762949E-6</v>
      </c>
    </row>
    <row r="42" spans="1:14" x14ac:dyDescent="0.25">
      <c r="A42" s="47">
        <v>39</v>
      </c>
      <c r="B42" s="47">
        <v>7</v>
      </c>
      <c r="C42" s="49">
        <f t="shared" si="0"/>
        <v>1.178497028731202E-7</v>
      </c>
      <c r="D42" s="47">
        <v>780</v>
      </c>
      <c r="E42" s="49">
        <f t="shared" si="1"/>
        <v>3.2557915512351166E-6</v>
      </c>
    </row>
    <row r="43" spans="1:14" x14ac:dyDescent="0.25">
      <c r="A43" s="47">
        <v>40</v>
      </c>
      <c r="B43" s="47">
        <v>6</v>
      </c>
      <c r="C43" s="49">
        <f t="shared" si="0"/>
        <v>1.0101403103410303E-7</v>
      </c>
      <c r="D43" s="47">
        <v>412</v>
      </c>
      <c r="E43" s="49">
        <f t="shared" si="1"/>
        <v>1.7197257937293179E-6</v>
      </c>
    </row>
    <row r="44" spans="1:14" x14ac:dyDescent="0.25">
      <c r="A44" s="47">
        <v>41</v>
      </c>
      <c r="B44" s="47">
        <v>8</v>
      </c>
      <c r="C44" s="49">
        <f t="shared" si="0"/>
        <v>1.3468537471213736E-7</v>
      </c>
      <c r="D44" s="47">
        <v>658</v>
      </c>
      <c r="E44" s="49">
        <f t="shared" si="1"/>
        <v>2.7465523598880854E-6</v>
      </c>
    </row>
    <row r="45" spans="1:14" x14ac:dyDescent="0.25">
      <c r="A45" s="47">
        <v>42</v>
      </c>
      <c r="B45" s="47">
        <v>5</v>
      </c>
      <c r="C45" s="49">
        <f t="shared" si="0"/>
        <v>8.4178359195085855E-8</v>
      </c>
      <c r="D45" s="47">
        <v>356</v>
      </c>
      <c r="E45" s="49">
        <f t="shared" si="1"/>
        <v>1.4859766567175659E-6</v>
      </c>
    </row>
    <row r="46" spans="1:14" x14ac:dyDescent="0.25">
      <c r="A46" s="47">
        <v>43</v>
      </c>
      <c r="B46" s="47">
        <v>1</v>
      </c>
      <c r="C46" s="49">
        <f t="shared" si="0"/>
        <v>1.683567183901717E-8</v>
      </c>
      <c r="D46" s="47">
        <v>101</v>
      </c>
      <c r="E46" s="49">
        <f t="shared" si="1"/>
        <v>4.2158326496762405E-7</v>
      </c>
    </row>
    <row r="47" spans="1:14" x14ac:dyDescent="0.25">
      <c r="A47" s="47">
        <v>44</v>
      </c>
      <c r="B47" s="47">
        <v>2</v>
      </c>
      <c r="C47" s="49">
        <f t="shared" si="0"/>
        <v>3.3671343678034341E-8</v>
      </c>
      <c r="D47" s="47">
        <v>188</v>
      </c>
      <c r="E47" s="49">
        <f t="shared" si="1"/>
        <v>7.8472924568231011E-7</v>
      </c>
    </row>
    <row r="48" spans="1:14" x14ac:dyDescent="0.25">
      <c r="A48" s="47">
        <v>45</v>
      </c>
      <c r="B48" s="47">
        <v>5</v>
      </c>
      <c r="C48" s="49">
        <f t="shared" si="0"/>
        <v>8.4178359195085855E-8</v>
      </c>
      <c r="D48" s="47">
        <v>391</v>
      </c>
      <c r="E48" s="49">
        <f t="shared" si="1"/>
        <v>1.6320698673499109E-6</v>
      </c>
    </row>
    <row r="49" spans="1:5" x14ac:dyDescent="0.25">
      <c r="A49" s="47">
        <v>46</v>
      </c>
      <c r="B49" s="47">
        <v>6</v>
      </c>
      <c r="C49" s="49">
        <f t="shared" si="0"/>
        <v>1.0101403103410303E-7</v>
      </c>
      <c r="D49" s="47">
        <v>668</v>
      </c>
      <c r="E49" s="49">
        <f t="shared" si="1"/>
        <v>2.7882932772116127E-6</v>
      </c>
    </row>
    <row r="50" spans="1:5" x14ac:dyDescent="0.25">
      <c r="A50" s="47">
        <v>47</v>
      </c>
      <c r="B50" s="47">
        <v>3</v>
      </c>
      <c r="C50" s="49">
        <f t="shared" si="0"/>
        <v>5.0507015517051515E-8</v>
      </c>
      <c r="D50" s="47">
        <v>169</v>
      </c>
      <c r="E50" s="49">
        <f t="shared" si="1"/>
        <v>7.054215027676086E-7</v>
      </c>
    </row>
    <row r="51" spans="1:5" x14ac:dyDescent="0.25">
      <c r="A51" s="47">
        <v>48</v>
      </c>
      <c r="B51" s="47">
        <v>5</v>
      </c>
      <c r="C51" s="49">
        <f t="shared" si="0"/>
        <v>8.4178359195085855E-8</v>
      </c>
      <c r="D51" s="47">
        <v>784</v>
      </c>
      <c r="E51" s="49">
        <f t="shared" si="1"/>
        <v>3.2724879181645273E-6</v>
      </c>
    </row>
    <row r="52" spans="1:5" x14ac:dyDescent="0.25">
      <c r="A52" s="47">
        <v>49</v>
      </c>
      <c r="B52" s="47">
        <v>2</v>
      </c>
      <c r="C52" s="49">
        <f t="shared" si="0"/>
        <v>3.3671343678034341E-8</v>
      </c>
      <c r="D52" s="47">
        <v>173</v>
      </c>
      <c r="E52" s="49">
        <f t="shared" si="1"/>
        <v>7.2211786969701945E-7</v>
      </c>
    </row>
    <row r="53" spans="1:5" x14ac:dyDescent="0.25">
      <c r="A53" s="47">
        <v>50</v>
      </c>
      <c r="B53" s="47">
        <v>4</v>
      </c>
      <c r="C53" s="49">
        <f t="shared" si="0"/>
        <v>6.7342687356068682E-8</v>
      </c>
      <c r="D53" s="47">
        <v>253</v>
      </c>
      <c r="E53" s="49">
        <f t="shared" si="1"/>
        <v>1.0560452082852365E-6</v>
      </c>
    </row>
    <row r="54" spans="1:5" x14ac:dyDescent="0.25">
      <c r="A54" s="47">
        <v>51</v>
      </c>
      <c r="B54" s="47">
        <v>2</v>
      </c>
      <c r="C54" s="49">
        <f t="shared" si="0"/>
        <v>3.3671343678034341E-8</v>
      </c>
      <c r="D54" s="47">
        <v>209</v>
      </c>
      <c r="E54" s="49">
        <f t="shared" si="1"/>
        <v>8.7238517206171715E-7</v>
      </c>
    </row>
    <row r="55" spans="1:5" x14ac:dyDescent="0.25">
      <c r="A55" s="47">
        <v>52</v>
      </c>
      <c r="B55" s="47">
        <v>2</v>
      </c>
      <c r="C55" s="49">
        <f t="shared" si="0"/>
        <v>3.3671343678034341E-8</v>
      </c>
      <c r="D55" s="47">
        <v>220</v>
      </c>
      <c r="E55" s="49">
        <f t="shared" si="1"/>
        <v>9.1830018111759695E-7</v>
      </c>
    </row>
    <row r="56" spans="1:5" x14ac:dyDescent="0.25">
      <c r="A56" s="47">
        <v>53</v>
      </c>
      <c r="B56" s="47">
        <v>4</v>
      </c>
      <c r="C56" s="49">
        <f t="shared" si="0"/>
        <v>6.7342687356068682E-8</v>
      </c>
      <c r="D56" s="47">
        <v>608</v>
      </c>
      <c r="E56" s="49">
        <f t="shared" si="1"/>
        <v>2.5378477732704496E-6</v>
      </c>
    </row>
    <row r="57" spans="1:5" x14ac:dyDescent="0.25">
      <c r="A57" s="47">
        <v>54</v>
      </c>
      <c r="B57" s="47">
        <v>1</v>
      </c>
      <c r="C57" s="49">
        <f t="shared" si="0"/>
        <v>1.683567183901717E-8</v>
      </c>
      <c r="D57" s="47">
        <v>54</v>
      </c>
      <c r="E57" s="49">
        <f t="shared" si="1"/>
        <v>2.2540095354704652E-7</v>
      </c>
    </row>
    <row r="58" spans="1:5" x14ac:dyDescent="0.25">
      <c r="A58" s="47">
        <v>55</v>
      </c>
      <c r="B58" s="47">
        <v>1</v>
      </c>
      <c r="C58" s="49">
        <f t="shared" si="0"/>
        <v>1.683567183901717E-8</v>
      </c>
      <c r="D58" s="47">
        <v>68</v>
      </c>
      <c r="E58" s="49">
        <f t="shared" si="1"/>
        <v>2.8383823779998449E-7</v>
      </c>
    </row>
    <row r="59" spans="1:5" x14ac:dyDescent="0.25">
      <c r="A59" s="47">
        <v>56</v>
      </c>
      <c r="B59" s="47">
        <v>1</v>
      </c>
      <c r="C59" s="49">
        <f t="shared" si="0"/>
        <v>1.683567183901717E-8</v>
      </c>
      <c r="D59" s="47">
        <v>58</v>
      </c>
      <c r="E59" s="49">
        <f t="shared" si="1"/>
        <v>2.4209732047645735E-7</v>
      </c>
    </row>
    <row r="60" spans="1:5" x14ac:dyDescent="0.25">
      <c r="A60" s="47">
        <v>58</v>
      </c>
      <c r="B60" s="47">
        <v>1</v>
      </c>
      <c r="C60" s="49">
        <f t="shared" si="0"/>
        <v>1.683567183901717E-8</v>
      </c>
      <c r="D60" s="47">
        <v>128</v>
      </c>
      <c r="E60" s="49">
        <f t="shared" si="1"/>
        <v>5.3428374174114727E-7</v>
      </c>
    </row>
    <row r="61" spans="1:5" x14ac:dyDescent="0.25">
      <c r="A61" s="47">
        <v>59</v>
      </c>
      <c r="B61" s="47">
        <v>1</v>
      </c>
      <c r="C61" s="49">
        <f t="shared" si="0"/>
        <v>1.683567183901717E-8</v>
      </c>
      <c r="D61" s="47">
        <v>321</v>
      </c>
      <c r="E61" s="49">
        <f t="shared" si="1"/>
        <v>1.339883446085221E-6</v>
      </c>
    </row>
    <row r="62" spans="1:5" x14ac:dyDescent="0.25">
      <c r="A62" s="47">
        <v>61</v>
      </c>
      <c r="B62" s="47">
        <v>3</v>
      </c>
      <c r="C62" s="49">
        <f t="shared" si="0"/>
        <v>5.0507015517051515E-8</v>
      </c>
      <c r="D62" s="47">
        <v>245</v>
      </c>
      <c r="E62" s="49">
        <f t="shared" si="1"/>
        <v>1.0226524744264147E-6</v>
      </c>
    </row>
    <row r="63" spans="1:5" x14ac:dyDescent="0.25">
      <c r="A63" s="47">
        <v>62</v>
      </c>
      <c r="B63" s="47">
        <v>1</v>
      </c>
      <c r="C63" s="49">
        <f t="shared" si="0"/>
        <v>1.683567183901717E-8</v>
      </c>
      <c r="D63" s="47">
        <v>83</v>
      </c>
      <c r="E63" s="49">
        <f t="shared" si="1"/>
        <v>3.464496137852752E-7</v>
      </c>
    </row>
    <row r="64" spans="1:5" x14ac:dyDescent="0.25">
      <c r="A64" s="47">
        <v>64</v>
      </c>
      <c r="B64" s="47">
        <v>1</v>
      </c>
      <c r="C64" s="49">
        <f t="shared" si="0"/>
        <v>1.683567183901717E-8</v>
      </c>
      <c r="D64" s="47">
        <v>82</v>
      </c>
      <c r="E64" s="49">
        <f t="shared" si="1"/>
        <v>3.4227552205292249E-7</v>
      </c>
    </row>
    <row r="65" spans="1:5" x14ac:dyDescent="0.25">
      <c r="A65" s="47">
        <v>65</v>
      </c>
      <c r="B65" s="47">
        <v>1</v>
      </c>
      <c r="C65" s="49">
        <f t="shared" si="0"/>
        <v>1.683567183901717E-8</v>
      </c>
      <c r="D65" s="47">
        <v>118</v>
      </c>
      <c r="E65" s="49">
        <f t="shared" si="1"/>
        <v>4.9254282441762013E-7</v>
      </c>
    </row>
    <row r="66" spans="1:5" x14ac:dyDescent="0.25">
      <c r="A66" s="47">
        <v>66</v>
      </c>
      <c r="B66" s="47">
        <v>1</v>
      </c>
      <c r="C66" s="49">
        <f t="shared" si="0"/>
        <v>1.683567183901717E-8</v>
      </c>
      <c r="D66" s="47">
        <v>66</v>
      </c>
      <c r="E66" s="49">
        <f t="shared" si="1"/>
        <v>2.7549005433527906E-7</v>
      </c>
    </row>
    <row r="67" spans="1:5" x14ac:dyDescent="0.25">
      <c r="A67" s="47">
        <v>67</v>
      </c>
      <c r="B67" s="47">
        <v>2</v>
      </c>
      <c r="C67" s="49">
        <f t="shared" si="0"/>
        <v>3.3671343678034341E-8</v>
      </c>
      <c r="D67" s="47">
        <v>231</v>
      </c>
      <c r="E67" s="49">
        <f t="shared" si="1"/>
        <v>9.6421519017347686E-7</v>
      </c>
    </row>
    <row r="68" spans="1:5" x14ac:dyDescent="0.25">
      <c r="A68" s="47">
        <v>69</v>
      </c>
      <c r="B68" s="47">
        <v>1</v>
      </c>
      <c r="C68" s="49">
        <f t="shared" si="0"/>
        <v>1.683567183901717E-8</v>
      </c>
      <c r="D68" s="47">
        <v>294</v>
      </c>
      <c r="E68" s="49">
        <f t="shared" si="1"/>
        <v>1.2271829693116978E-6</v>
      </c>
    </row>
    <row r="69" spans="1:5" x14ac:dyDescent="0.25">
      <c r="A69" s="47">
        <v>74</v>
      </c>
      <c r="B69" s="47">
        <v>2</v>
      </c>
      <c r="C69" s="49">
        <f t="shared" ref="C69:C79" si="2">B69/SUM(B$4:B$79)</f>
        <v>3.3671343678034341E-8</v>
      </c>
      <c r="D69" s="47">
        <v>175</v>
      </c>
      <c r="E69" s="49">
        <f t="shared" ref="E69:E79" si="3">D69/SUM(D$4:D$79)</f>
        <v>7.3046605316172488E-7</v>
      </c>
    </row>
    <row r="70" spans="1:5" x14ac:dyDescent="0.25">
      <c r="A70" s="47">
        <v>75</v>
      </c>
      <c r="B70" s="47">
        <v>4</v>
      </c>
      <c r="C70" s="49">
        <f t="shared" si="2"/>
        <v>6.7342687356068682E-8</v>
      </c>
      <c r="D70" s="47">
        <v>451</v>
      </c>
      <c r="E70" s="49">
        <f t="shared" si="3"/>
        <v>1.8825153712910737E-6</v>
      </c>
    </row>
    <row r="71" spans="1:5" x14ac:dyDescent="0.25">
      <c r="A71" s="47">
        <v>76</v>
      </c>
      <c r="B71" s="47">
        <v>1</v>
      </c>
      <c r="C71" s="49">
        <f t="shared" si="2"/>
        <v>1.683567183901717E-8</v>
      </c>
      <c r="D71" s="47">
        <v>79</v>
      </c>
      <c r="E71" s="49">
        <f t="shared" si="3"/>
        <v>3.2975324685586434E-7</v>
      </c>
    </row>
    <row r="72" spans="1:5" x14ac:dyDescent="0.25">
      <c r="A72" s="47">
        <v>81</v>
      </c>
      <c r="B72" s="47">
        <v>3</v>
      </c>
      <c r="C72" s="49">
        <f t="shared" si="2"/>
        <v>5.0507015517051515E-8</v>
      </c>
      <c r="D72" s="47">
        <v>528</v>
      </c>
      <c r="E72" s="49">
        <f t="shared" si="3"/>
        <v>2.2039204346822325E-6</v>
      </c>
    </row>
    <row r="73" spans="1:5" x14ac:dyDescent="0.25">
      <c r="A73" s="47">
        <v>82</v>
      </c>
      <c r="B73" s="47">
        <v>2</v>
      </c>
      <c r="C73" s="49">
        <f t="shared" si="2"/>
        <v>3.3671343678034341E-8</v>
      </c>
      <c r="D73" s="47">
        <v>337</v>
      </c>
      <c r="E73" s="49">
        <f t="shared" si="3"/>
        <v>1.4066689138028644E-6</v>
      </c>
    </row>
    <row r="74" spans="1:5" x14ac:dyDescent="0.25">
      <c r="A74" s="47">
        <v>85</v>
      </c>
      <c r="B74" s="47">
        <v>1</v>
      </c>
      <c r="C74" s="49">
        <f t="shared" si="2"/>
        <v>1.683567183901717E-8</v>
      </c>
      <c r="D74" s="47">
        <v>87</v>
      </c>
      <c r="E74" s="49">
        <f t="shared" si="3"/>
        <v>3.6314598071468606E-7</v>
      </c>
    </row>
    <row r="75" spans="1:5" x14ac:dyDescent="0.25">
      <c r="A75" s="47">
        <v>101</v>
      </c>
      <c r="B75" s="47">
        <v>1</v>
      </c>
      <c r="C75" s="49">
        <f t="shared" si="2"/>
        <v>1.683567183901717E-8</v>
      </c>
      <c r="D75" s="47">
        <v>157</v>
      </c>
      <c r="E75" s="49">
        <f t="shared" si="3"/>
        <v>6.5533240197937603E-7</v>
      </c>
    </row>
    <row r="76" spans="1:5" x14ac:dyDescent="0.25">
      <c r="A76" s="47">
        <v>110</v>
      </c>
      <c r="B76" s="47">
        <v>1</v>
      </c>
      <c r="C76" s="49">
        <f t="shared" si="2"/>
        <v>1.683567183901717E-8</v>
      </c>
      <c r="D76" s="47">
        <v>220</v>
      </c>
      <c r="E76" s="49">
        <f t="shared" si="3"/>
        <v>9.1830018111759695E-7</v>
      </c>
    </row>
    <row r="77" spans="1:5" x14ac:dyDescent="0.25">
      <c r="A77" s="47">
        <v>129</v>
      </c>
      <c r="B77" s="47">
        <v>1</v>
      </c>
      <c r="C77" s="49">
        <f t="shared" si="2"/>
        <v>1.683567183901717E-8</v>
      </c>
      <c r="D77" s="47">
        <v>194</v>
      </c>
      <c r="E77" s="49">
        <f t="shared" si="3"/>
        <v>8.0977379607642639E-7</v>
      </c>
    </row>
    <row r="78" spans="1:5" x14ac:dyDescent="0.25">
      <c r="A78" s="47">
        <v>148</v>
      </c>
      <c r="B78" s="47">
        <v>1</v>
      </c>
      <c r="C78" s="49">
        <f t="shared" si="2"/>
        <v>1.683567183901717E-8</v>
      </c>
      <c r="D78" s="47">
        <v>192</v>
      </c>
      <c r="E78" s="49">
        <f t="shared" si="3"/>
        <v>8.0142561261172096E-7</v>
      </c>
    </row>
    <row r="79" spans="1:5" x14ac:dyDescent="0.25">
      <c r="A79" s="47">
        <v>519</v>
      </c>
      <c r="B79" s="47">
        <v>1</v>
      </c>
      <c r="C79" s="49">
        <f t="shared" si="2"/>
        <v>1.683567183901717E-8</v>
      </c>
      <c r="D79" s="47">
        <v>614</v>
      </c>
      <c r="E79" s="49">
        <f t="shared" si="3"/>
        <v>2.5628923236645662E-6</v>
      </c>
    </row>
    <row r="80" spans="1:5" x14ac:dyDescent="0.25">
      <c r="D80" s="86"/>
      <c r="E80" s="86"/>
    </row>
    <row r="81" spans="4:5" x14ac:dyDescent="0.25">
      <c r="D81" s="86"/>
      <c r="E81" s="86"/>
    </row>
    <row r="82" spans="4:5" x14ac:dyDescent="0.25">
      <c r="D82" s="86"/>
      <c r="E82" s="86"/>
    </row>
    <row r="83" spans="4:5" x14ac:dyDescent="0.25">
      <c r="D83" s="86"/>
      <c r="E83" s="86"/>
    </row>
    <row r="84" spans="4:5" x14ac:dyDescent="0.25">
      <c r="D84" s="86"/>
      <c r="E84" s="86"/>
    </row>
    <row r="85" spans="4:5" x14ac:dyDescent="0.25">
      <c r="D85" s="86"/>
      <c r="E85" s="86"/>
    </row>
    <row r="86" spans="4:5" x14ac:dyDescent="0.25">
      <c r="D86" s="86"/>
      <c r="E86" s="86"/>
    </row>
    <row r="87" spans="4:5" x14ac:dyDescent="0.25">
      <c r="D87" s="86"/>
      <c r="E87" s="86"/>
    </row>
    <row r="88" spans="4:5" x14ac:dyDescent="0.25">
      <c r="D88" s="86"/>
      <c r="E88" s="86"/>
    </row>
    <row r="89" spans="4:5" x14ac:dyDescent="0.25">
      <c r="D89" s="86"/>
      <c r="E89" s="86"/>
    </row>
    <row r="90" spans="4:5" x14ac:dyDescent="0.25">
      <c r="D90" s="86"/>
      <c r="E90" s="86"/>
    </row>
    <row r="91" spans="4:5" x14ac:dyDescent="0.25">
      <c r="D91" s="86"/>
      <c r="E91" s="86"/>
    </row>
  </sheetData>
  <pageMargins left="0.70866141732283472" right="0.70866141732283472" top="0.74803149606299213" bottom="0.74803149606299213" header="0.31496062992125984" footer="0.31496062992125984"/>
  <pageSetup paperSize="9" scale="46" firstPageNumber="0" orientation="landscape" r:id="rId1"/>
  <headerFooter>
    <oddHeader>&amp;CMethodological changes to HES - Data Tables v3.0</oddHeader>
    <oddFooter>&amp;LCopyright © 2020 NHS Digital&amp;RPage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54427-5A4F-415A-9AFD-EFA4587B091A}">
  <sheetPr>
    <pageSetUpPr fitToPage="1"/>
  </sheetPr>
  <dimension ref="A1:L284"/>
  <sheetViews>
    <sheetView showGridLines="0" zoomScaleNormal="100" workbookViewId="0">
      <selection activeCell="A36" sqref="A36:B36"/>
    </sheetView>
  </sheetViews>
  <sheetFormatPr defaultColWidth="8.84375" defaultRowHeight="12.5" x14ac:dyDescent="0.25"/>
  <cols>
    <col min="1" max="5" width="16.765625" style="83" customWidth="1"/>
    <col min="6" max="11" width="8.84375" style="38"/>
    <col min="12" max="12" width="13.3046875" style="38" bestFit="1" customWidth="1"/>
    <col min="13" max="16384" width="8.84375" style="38"/>
  </cols>
  <sheetData>
    <row r="1" spans="1:12" customFormat="1" ht="15.5" x14ac:dyDescent="0.35">
      <c r="A1" s="37" t="s">
        <v>146</v>
      </c>
    </row>
    <row r="2" spans="1:12" ht="15.5" x14ac:dyDescent="0.35">
      <c r="D2"/>
      <c r="E2"/>
    </row>
    <row r="3" spans="1:12" ht="39" x14ac:dyDescent="0.3">
      <c r="A3" s="45" t="s">
        <v>141</v>
      </c>
      <c r="B3" s="45" t="s">
        <v>142</v>
      </c>
      <c r="C3" s="46" t="s">
        <v>37</v>
      </c>
      <c r="D3" s="45" t="s">
        <v>85</v>
      </c>
      <c r="E3" s="46" t="s">
        <v>37</v>
      </c>
    </row>
    <row r="4" spans="1:12" x14ac:dyDescent="0.25">
      <c r="A4" s="47">
        <v>1</v>
      </c>
      <c r="B4" s="47">
        <v>92241742</v>
      </c>
      <c r="C4" s="49">
        <v>0.951902671895139</v>
      </c>
      <c r="D4" s="47">
        <v>1983669018</v>
      </c>
      <c r="E4" s="49">
        <v>0.9145997729892591</v>
      </c>
    </row>
    <row r="5" spans="1:12" x14ac:dyDescent="0.25">
      <c r="A5" s="47">
        <v>2</v>
      </c>
      <c r="B5" s="47">
        <v>3746888</v>
      </c>
      <c r="C5" s="49">
        <v>3.866658002286897E-2</v>
      </c>
      <c r="D5" s="47">
        <v>125883319</v>
      </c>
      <c r="E5" s="49">
        <v>5.8040355490663054E-2</v>
      </c>
    </row>
    <row r="6" spans="1:12" x14ac:dyDescent="0.25">
      <c r="A6" s="47">
        <v>3</v>
      </c>
      <c r="B6" s="47">
        <v>440813</v>
      </c>
      <c r="C6" s="49">
        <v>4.5490367311808999E-3</v>
      </c>
      <c r="D6" s="47">
        <v>21209222</v>
      </c>
      <c r="E6" s="49">
        <v>9.7788237102359177E-3</v>
      </c>
    </row>
    <row r="7" spans="1:12" ht="18" x14ac:dyDescent="0.4">
      <c r="A7" s="47">
        <v>4</v>
      </c>
      <c r="B7" s="47">
        <v>160756</v>
      </c>
      <c r="C7" s="49">
        <v>1.6589459674685562E-3</v>
      </c>
      <c r="D7" s="47">
        <v>9878912</v>
      </c>
      <c r="E7" s="49">
        <v>4.5548176588907476E-3</v>
      </c>
      <c r="L7" s="40"/>
    </row>
    <row r="8" spans="1:12" ht="18" x14ac:dyDescent="0.4">
      <c r="A8" s="47">
        <v>5</v>
      </c>
      <c r="B8" s="47">
        <v>88242</v>
      </c>
      <c r="C8" s="49">
        <v>9.1062672660031561E-4</v>
      </c>
      <c r="D8" s="47">
        <v>6162604</v>
      </c>
      <c r="E8" s="49">
        <v>2.8413592027088362E-3</v>
      </c>
      <c r="L8" s="41"/>
    </row>
    <row r="9" spans="1:12" ht="18" x14ac:dyDescent="0.4">
      <c r="A9" s="47">
        <v>6</v>
      </c>
      <c r="B9" s="47">
        <v>55056</v>
      </c>
      <c r="C9" s="49">
        <v>5.6815875727779259E-4</v>
      </c>
      <c r="D9" s="47">
        <v>4223188</v>
      </c>
      <c r="E9" s="49">
        <v>1.9471629344623676E-3</v>
      </c>
      <c r="L9" s="42"/>
    </row>
    <row r="10" spans="1:12" x14ac:dyDescent="0.25">
      <c r="A10" s="47">
        <v>7</v>
      </c>
      <c r="B10" s="47">
        <v>37221</v>
      </c>
      <c r="C10" s="49">
        <v>3.8410776490549112E-4</v>
      </c>
      <c r="D10" s="47">
        <v>3064473</v>
      </c>
      <c r="E10" s="49">
        <v>1.4129203434137185E-3</v>
      </c>
    </row>
    <row r="11" spans="1:12" x14ac:dyDescent="0.25">
      <c r="A11" s="47">
        <v>8</v>
      </c>
      <c r="B11" s="47">
        <v>25428</v>
      </c>
      <c r="C11" s="49">
        <v>2.6240810956225862E-4</v>
      </c>
      <c r="D11" s="47">
        <v>2235890</v>
      </c>
      <c r="E11" s="49">
        <v>1.0308899659534606E-3</v>
      </c>
    </row>
    <row r="12" spans="1:12" ht="13" x14ac:dyDescent="0.3">
      <c r="A12" s="47">
        <v>9</v>
      </c>
      <c r="B12" s="47">
        <v>18677</v>
      </c>
      <c r="C12" s="49">
        <v>1.927401393068391E-4</v>
      </c>
      <c r="D12" s="47">
        <v>1752141</v>
      </c>
      <c r="E12" s="49">
        <v>8.0785037539219838E-4</v>
      </c>
      <c r="F12" s="43"/>
      <c r="J12" s="44"/>
    </row>
    <row r="13" spans="1:12" x14ac:dyDescent="0.25">
      <c r="A13" s="47">
        <v>10</v>
      </c>
      <c r="B13" s="47">
        <v>14031</v>
      </c>
      <c r="C13" s="49">
        <v>1.4479503638776351E-4</v>
      </c>
      <c r="D13" s="47">
        <v>1399517</v>
      </c>
      <c r="E13" s="49">
        <v>6.4526789443187691E-4</v>
      </c>
    </row>
    <row r="14" spans="1:12" x14ac:dyDescent="0.25">
      <c r="A14" s="47">
        <v>11</v>
      </c>
      <c r="B14" s="47">
        <v>10895</v>
      </c>
      <c r="C14" s="49">
        <v>1.1243260789998458E-4</v>
      </c>
      <c r="D14" s="47">
        <v>1161982</v>
      </c>
      <c r="E14" s="49">
        <v>5.3574888944381608E-4</v>
      </c>
    </row>
    <row r="15" spans="1:12" x14ac:dyDescent="0.25">
      <c r="A15" s="47">
        <v>12</v>
      </c>
      <c r="B15" s="47">
        <v>8553</v>
      </c>
      <c r="C15" s="49">
        <v>8.8263983053562929E-5</v>
      </c>
      <c r="D15" s="47">
        <v>966762</v>
      </c>
      <c r="E15" s="49">
        <v>4.4573983749875867E-4</v>
      </c>
    </row>
    <row r="16" spans="1:12" ht="18" x14ac:dyDescent="0.4">
      <c r="A16" s="47">
        <v>13</v>
      </c>
      <c r="B16" s="47">
        <v>6936</v>
      </c>
      <c r="C16" s="49">
        <v>7.1577105864551903E-5</v>
      </c>
      <c r="D16" s="47">
        <v>858515</v>
      </c>
      <c r="E16" s="49">
        <v>3.9583096624634271E-4</v>
      </c>
      <c r="L16" s="40"/>
    </row>
    <row r="17" spans="1:12" ht="18" x14ac:dyDescent="0.4">
      <c r="A17" s="47">
        <v>14</v>
      </c>
      <c r="B17" s="47">
        <v>5669</v>
      </c>
      <c r="C17" s="49">
        <v>5.8502106854980501E-5</v>
      </c>
      <c r="D17" s="47">
        <v>845258</v>
      </c>
      <c r="E17" s="49">
        <v>3.8971863143620221E-4</v>
      </c>
      <c r="L17" s="41"/>
    </row>
    <row r="18" spans="1:12" ht="18" x14ac:dyDescent="0.4">
      <c r="A18" s="47">
        <v>15</v>
      </c>
      <c r="B18" s="47">
        <v>4812</v>
      </c>
      <c r="C18" s="49">
        <v>4.9658165141324075E-5</v>
      </c>
      <c r="D18" s="47">
        <v>785643</v>
      </c>
      <c r="E18" s="49">
        <v>3.6223225897587746E-4</v>
      </c>
      <c r="L18" s="42"/>
    </row>
    <row r="19" spans="1:12" x14ac:dyDescent="0.25">
      <c r="A19" s="47">
        <v>16</v>
      </c>
      <c r="B19" s="47">
        <v>3922</v>
      </c>
      <c r="C19" s="49">
        <v>4.0473674913606194E-5</v>
      </c>
      <c r="D19" s="47">
        <v>557047</v>
      </c>
      <c r="E19" s="49">
        <v>2.5683471139657018E-4</v>
      </c>
    </row>
    <row r="20" spans="1:12" x14ac:dyDescent="0.25">
      <c r="A20" s="47">
        <v>17</v>
      </c>
      <c r="B20" s="47">
        <v>3178</v>
      </c>
      <c r="C20" s="49">
        <v>3.2795853869311703E-5</v>
      </c>
      <c r="D20" s="47">
        <v>406538</v>
      </c>
      <c r="E20" s="49">
        <v>1.8744032353057975E-4</v>
      </c>
    </row>
    <row r="21" spans="1:12" ht="13" x14ac:dyDescent="0.3">
      <c r="A21" s="47">
        <v>18</v>
      </c>
      <c r="B21" s="47">
        <v>2606</v>
      </c>
      <c r="C21" s="49">
        <v>2.6893012958913244E-5</v>
      </c>
      <c r="D21" s="47">
        <v>305733</v>
      </c>
      <c r="E21" s="49">
        <v>1.4096269582173065E-4</v>
      </c>
      <c r="F21" s="43"/>
      <c r="J21" s="44"/>
    </row>
    <row r="22" spans="1:12" x14ac:dyDescent="0.25">
      <c r="A22" s="47">
        <v>19</v>
      </c>
      <c r="B22" s="47">
        <v>2503</v>
      </c>
      <c r="C22" s="49">
        <v>2.5830088808963874E-5</v>
      </c>
      <c r="D22" s="47">
        <v>287825</v>
      </c>
      <c r="E22" s="49">
        <v>1.3270594906303744E-4</v>
      </c>
    </row>
    <row r="23" spans="1:12" x14ac:dyDescent="0.25">
      <c r="A23" s="47">
        <v>20</v>
      </c>
      <c r="B23" s="47">
        <v>2079</v>
      </c>
      <c r="C23" s="49">
        <v>2.145455638587131E-5</v>
      </c>
      <c r="D23" s="47">
        <v>237976</v>
      </c>
      <c r="E23" s="49">
        <v>1.0972233452349657E-4</v>
      </c>
    </row>
    <row r="24" spans="1:12" x14ac:dyDescent="0.25">
      <c r="A24" s="47">
        <v>21</v>
      </c>
      <c r="B24" s="47">
        <v>1875</v>
      </c>
      <c r="C24" s="49">
        <v>1.9349347389855079E-5</v>
      </c>
      <c r="D24" s="47">
        <v>211682</v>
      </c>
      <c r="E24" s="49">
        <v>9.7599099138580359E-5</v>
      </c>
    </row>
    <row r="25" spans="1:12" ht="18" x14ac:dyDescent="0.4">
      <c r="A25" s="47">
        <v>22</v>
      </c>
      <c r="B25" s="47">
        <v>1776</v>
      </c>
      <c r="C25" s="49">
        <v>1.8327701847670729E-5</v>
      </c>
      <c r="D25" s="47">
        <v>202960</v>
      </c>
      <c r="E25" s="49">
        <v>9.3577692771072972E-5</v>
      </c>
      <c r="L25" s="40"/>
    </row>
    <row r="26" spans="1:12" ht="18" x14ac:dyDescent="0.4">
      <c r="A26" s="47">
        <v>23</v>
      </c>
      <c r="B26" s="47">
        <v>1564</v>
      </c>
      <c r="C26" s="49">
        <v>1.6139935636124451E-5</v>
      </c>
      <c r="D26" s="47">
        <v>168802</v>
      </c>
      <c r="E26" s="49">
        <v>7.7828644536572037E-5</v>
      </c>
      <c r="L26" s="41"/>
    </row>
    <row r="27" spans="1:12" ht="18" x14ac:dyDescent="0.4">
      <c r="A27" s="47">
        <v>24</v>
      </c>
      <c r="B27" s="47">
        <v>1304</v>
      </c>
      <c r="C27" s="49">
        <v>1.3456826131397879E-5</v>
      </c>
      <c r="D27" s="47">
        <v>145006</v>
      </c>
      <c r="E27" s="49">
        <v>6.6857148787752301E-5</v>
      </c>
      <c r="L27" s="42"/>
    </row>
    <row r="28" spans="1:12" x14ac:dyDescent="0.25">
      <c r="A28" s="47">
        <v>25</v>
      </c>
      <c r="B28" s="47">
        <v>1263</v>
      </c>
      <c r="C28" s="49">
        <v>1.303372040180638E-5</v>
      </c>
      <c r="D28" s="47">
        <v>146762</v>
      </c>
      <c r="E28" s="49">
        <v>6.7666778411845749E-5</v>
      </c>
    </row>
    <row r="29" spans="1:12" x14ac:dyDescent="0.25">
      <c r="A29" s="47">
        <v>26</v>
      </c>
      <c r="B29" s="47">
        <v>1144</v>
      </c>
      <c r="C29" s="49">
        <v>1.1805681820796912E-5</v>
      </c>
      <c r="D29" s="47">
        <v>127570</v>
      </c>
      <c r="E29" s="49">
        <v>5.8818024570387166E-5</v>
      </c>
    </row>
    <row r="30" spans="1:12" ht="13" x14ac:dyDescent="0.3">
      <c r="A30" s="47">
        <v>27</v>
      </c>
      <c r="B30" s="47">
        <v>1063</v>
      </c>
      <c r="C30" s="49">
        <v>1.0969790013555172E-5</v>
      </c>
      <c r="D30" s="47">
        <v>120704</v>
      </c>
      <c r="E30" s="49">
        <v>5.5652354297593578E-5</v>
      </c>
      <c r="F30" s="43"/>
      <c r="J30" s="44"/>
    </row>
    <row r="31" spans="1:12" x14ac:dyDescent="0.25">
      <c r="A31" s="47">
        <v>28</v>
      </c>
      <c r="B31" s="47">
        <v>1037</v>
      </c>
      <c r="C31" s="49">
        <v>1.0701479063082516E-5</v>
      </c>
      <c r="D31" s="47">
        <v>127031</v>
      </c>
      <c r="E31" s="49">
        <v>5.8569510693743453E-5</v>
      </c>
    </row>
    <row r="32" spans="1:12" x14ac:dyDescent="0.25">
      <c r="A32" s="47">
        <v>29</v>
      </c>
      <c r="B32" s="47">
        <v>936</v>
      </c>
      <c r="C32" s="49">
        <v>9.6591942170156543E-6</v>
      </c>
      <c r="D32" s="47">
        <v>114505</v>
      </c>
      <c r="E32" s="49">
        <v>5.2794214183837756E-5</v>
      </c>
    </row>
    <row r="33" spans="1:12" x14ac:dyDescent="0.25">
      <c r="A33" s="47">
        <v>30</v>
      </c>
      <c r="B33" s="47">
        <v>832</v>
      </c>
      <c r="C33" s="49">
        <v>8.585950415125027E-6</v>
      </c>
      <c r="D33" s="47">
        <v>106114</v>
      </c>
      <c r="E33" s="49">
        <v>4.8925420234083747E-5</v>
      </c>
    </row>
    <row r="34" spans="1:12" ht="18" x14ac:dyDescent="0.4">
      <c r="A34" s="47">
        <v>31</v>
      </c>
      <c r="B34" s="47">
        <v>662</v>
      </c>
      <c r="C34" s="49">
        <v>6.8316095851114995E-6</v>
      </c>
      <c r="D34" s="47">
        <v>83372</v>
      </c>
      <c r="E34" s="49">
        <v>3.8439886685602562E-5</v>
      </c>
      <c r="L34" s="40"/>
    </row>
    <row r="35" spans="1:12" ht="18" x14ac:dyDescent="0.4">
      <c r="A35" s="47">
        <v>32</v>
      </c>
      <c r="B35" s="47">
        <v>600</v>
      </c>
      <c r="C35" s="49">
        <v>6.191791164753625E-6</v>
      </c>
      <c r="D35" s="47">
        <v>73142</v>
      </c>
      <c r="E35" s="49">
        <v>3.3723194741140222E-5</v>
      </c>
      <c r="L35" s="41"/>
    </row>
    <row r="36" spans="1:12" ht="18" x14ac:dyDescent="0.4">
      <c r="A36" s="47">
        <v>33</v>
      </c>
      <c r="B36" s="47">
        <v>611</v>
      </c>
      <c r="C36" s="49">
        <v>6.3053073361074418E-6</v>
      </c>
      <c r="D36" s="47">
        <v>76132</v>
      </c>
      <c r="E36" s="49">
        <v>3.5101778212688845E-5</v>
      </c>
      <c r="L36" s="42"/>
    </row>
    <row r="37" spans="1:12" x14ac:dyDescent="0.25">
      <c r="A37" s="47">
        <v>34</v>
      </c>
      <c r="B37" s="47">
        <v>505</v>
      </c>
      <c r="C37" s="49">
        <v>5.2114242303343008E-6</v>
      </c>
      <c r="D37" s="47">
        <v>57245</v>
      </c>
      <c r="E37" s="49">
        <v>2.6393649106622351E-5</v>
      </c>
    </row>
    <row r="38" spans="1:12" x14ac:dyDescent="0.25">
      <c r="A38" s="47">
        <v>35</v>
      </c>
      <c r="B38" s="47">
        <v>503</v>
      </c>
      <c r="C38" s="49">
        <v>5.1907849264517888E-6</v>
      </c>
      <c r="D38" s="47">
        <v>66624</v>
      </c>
      <c r="E38" s="49">
        <v>3.0717974986105466E-5</v>
      </c>
    </row>
    <row r="39" spans="1:12" x14ac:dyDescent="0.25">
      <c r="A39" s="47">
        <v>36</v>
      </c>
      <c r="B39" s="47">
        <v>424</v>
      </c>
      <c r="C39" s="49">
        <v>4.3755324230925615E-6</v>
      </c>
      <c r="D39" s="47">
        <v>51928</v>
      </c>
      <c r="E39" s="49">
        <v>2.3942168063738065E-5</v>
      </c>
    </row>
    <row r="40" spans="1:12" ht="13" x14ac:dyDescent="0.3">
      <c r="A40" s="47">
        <v>37</v>
      </c>
      <c r="B40" s="47">
        <v>414</v>
      </c>
      <c r="C40" s="49">
        <v>4.2723359036800015E-6</v>
      </c>
      <c r="D40" s="47">
        <v>54249</v>
      </c>
      <c r="E40" s="49">
        <v>2.5012299246836509E-5</v>
      </c>
      <c r="F40" s="43"/>
      <c r="J40" s="44"/>
    </row>
    <row r="41" spans="1:12" x14ac:dyDescent="0.25">
      <c r="A41" s="47">
        <v>38</v>
      </c>
      <c r="B41" s="47">
        <v>412</v>
      </c>
      <c r="C41" s="49">
        <v>4.2516965997974895E-6</v>
      </c>
      <c r="D41" s="47">
        <v>60369</v>
      </c>
      <c r="E41" s="49">
        <v>2.783401524880225E-5</v>
      </c>
    </row>
    <row r="42" spans="1:12" x14ac:dyDescent="0.25">
      <c r="A42" s="47">
        <v>39</v>
      </c>
      <c r="B42" s="47">
        <v>313</v>
      </c>
      <c r="C42" s="49">
        <v>3.2300510576131409E-6</v>
      </c>
      <c r="D42" s="47">
        <v>42009</v>
      </c>
      <c r="E42" s="49">
        <v>1.9368867242905031E-5</v>
      </c>
    </row>
    <row r="43" spans="1:12" x14ac:dyDescent="0.25">
      <c r="A43" s="47">
        <v>40</v>
      </c>
      <c r="B43" s="47">
        <v>327</v>
      </c>
      <c r="C43" s="49">
        <v>3.3745261847907257E-6</v>
      </c>
      <c r="D43" s="47">
        <v>47591</v>
      </c>
      <c r="E43" s="49">
        <v>2.1942530432933258E-5</v>
      </c>
    </row>
    <row r="44" spans="1:12" x14ac:dyDescent="0.25">
      <c r="A44" s="47">
        <v>41</v>
      </c>
      <c r="B44" s="47">
        <v>343</v>
      </c>
      <c r="C44" s="49">
        <v>3.5396406158508222E-6</v>
      </c>
      <c r="D44" s="47">
        <v>50094</v>
      </c>
      <c r="E44" s="49">
        <v>2.309657539256075E-5</v>
      </c>
    </row>
    <row r="45" spans="1:12" x14ac:dyDescent="0.25">
      <c r="A45" s="47">
        <v>42</v>
      </c>
      <c r="B45" s="47">
        <v>306</v>
      </c>
      <c r="C45" s="49">
        <v>3.1578134940243489E-6</v>
      </c>
      <c r="D45" s="47">
        <v>44788</v>
      </c>
      <c r="E45" s="49">
        <v>2.06501660614447E-5</v>
      </c>
    </row>
    <row r="46" spans="1:12" x14ac:dyDescent="0.25">
      <c r="A46" s="47">
        <v>43</v>
      </c>
      <c r="B46" s="47">
        <v>301</v>
      </c>
      <c r="C46" s="49">
        <v>3.1062152343180685E-6</v>
      </c>
      <c r="D46" s="47">
        <v>40594</v>
      </c>
      <c r="E46" s="49">
        <v>1.8716460683627004E-5</v>
      </c>
    </row>
    <row r="47" spans="1:12" x14ac:dyDescent="0.25">
      <c r="A47" s="47">
        <v>44</v>
      </c>
      <c r="B47" s="47">
        <v>277</v>
      </c>
      <c r="C47" s="49">
        <v>2.8585435877279237E-6</v>
      </c>
      <c r="D47" s="47">
        <v>44806</v>
      </c>
      <c r="E47" s="49">
        <v>2.0658465226156363E-5</v>
      </c>
    </row>
    <row r="48" spans="1:12" x14ac:dyDescent="0.25">
      <c r="A48" s="47">
        <v>45</v>
      </c>
      <c r="B48" s="47">
        <v>247</v>
      </c>
      <c r="C48" s="49">
        <v>2.5489540294902424E-6</v>
      </c>
      <c r="D48" s="47">
        <v>39136</v>
      </c>
      <c r="E48" s="49">
        <v>1.8044228341982223E-5</v>
      </c>
    </row>
    <row r="49" spans="1:5" x14ac:dyDescent="0.25">
      <c r="A49" s="47">
        <v>46</v>
      </c>
      <c r="B49" s="47">
        <v>222</v>
      </c>
      <c r="C49" s="49">
        <v>2.2909627309588412E-6</v>
      </c>
      <c r="D49" s="47">
        <v>37380</v>
      </c>
      <c r="E49" s="49">
        <v>1.7234598717888785E-5</v>
      </c>
    </row>
    <row r="50" spans="1:5" x14ac:dyDescent="0.25">
      <c r="A50" s="47">
        <v>47</v>
      </c>
      <c r="B50" s="47">
        <v>244</v>
      </c>
      <c r="C50" s="49">
        <v>2.517995073666474E-6</v>
      </c>
      <c r="D50" s="47">
        <v>40388</v>
      </c>
      <c r="E50" s="49">
        <v>1.8621481354149072E-5</v>
      </c>
    </row>
    <row r="51" spans="1:5" x14ac:dyDescent="0.25">
      <c r="A51" s="47">
        <v>48</v>
      </c>
      <c r="B51" s="47">
        <v>198</v>
      </c>
      <c r="C51" s="49">
        <v>2.0432910843686963E-6</v>
      </c>
      <c r="D51" s="47">
        <v>30963</v>
      </c>
      <c r="E51" s="49">
        <v>1.4275946498180591E-5</v>
      </c>
    </row>
    <row r="52" spans="1:5" x14ac:dyDescent="0.25">
      <c r="A52" s="47">
        <v>49</v>
      </c>
      <c r="B52" s="47">
        <v>198</v>
      </c>
      <c r="C52" s="49">
        <v>2.0432910843686963E-6</v>
      </c>
      <c r="D52" s="47">
        <v>34087</v>
      </c>
      <c r="E52" s="49">
        <v>1.5716312640360486E-5</v>
      </c>
    </row>
    <row r="53" spans="1:5" x14ac:dyDescent="0.25">
      <c r="A53" s="47">
        <v>50</v>
      </c>
      <c r="B53" s="47">
        <v>171</v>
      </c>
      <c r="C53" s="49">
        <v>1.7646604819547831E-6</v>
      </c>
      <c r="D53" s="47">
        <v>30568</v>
      </c>
      <c r="E53" s="49">
        <v>1.4093825939230187E-5</v>
      </c>
    </row>
    <row r="54" spans="1:5" x14ac:dyDescent="0.25">
      <c r="A54" s="47">
        <v>51</v>
      </c>
      <c r="B54" s="47">
        <v>178</v>
      </c>
      <c r="C54" s="49">
        <v>1.8368980455435755E-6</v>
      </c>
      <c r="D54" s="47">
        <v>28748</v>
      </c>
      <c r="E54" s="49">
        <v>1.3254688173939723E-5</v>
      </c>
    </row>
    <row r="55" spans="1:5" x14ac:dyDescent="0.25">
      <c r="A55" s="47">
        <v>52</v>
      </c>
      <c r="B55" s="47">
        <v>147</v>
      </c>
      <c r="C55" s="49">
        <v>1.516988835364638E-6</v>
      </c>
      <c r="D55" s="47">
        <v>25648</v>
      </c>
      <c r="E55" s="49">
        <v>1.182538758470871E-5</v>
      </c>
    </row>
    <row r="56" spans="1:5" x14ac:dyDescent="0.25">
      <c r="A56" s="47">
        <v>53</v>
      </c>
      <c r="B56" s="47">
        <v>138</v>
      </c>
      <c r="C56" s="49">
        <v>1.4241119678933338E-6</v>
      </c>
      <c r="D56" s="47">
        <v>27562</v>
      </c>
      <c r="E56" s="49">
        <v>1.2707865432382308E-5</v>
      </c>
    </row>
    <row r="57" spans="1:5" x14ac:dyDescent="0.25">
      <c r="A57" s="47">
        <v>54</v>
      </c>
      <c r="B57" s="47">
        <v>131</v>
      </c>
      <c r="C57" s="49">
        <v>1.3518744043045414E-6</v>
      </c>
      <c r="D57" s="47">
        <v>30195</v>
      </c>
      <c r="E57" s="49">
        <v>1.3921848803816261E-5</v>
      </c>
    </row>
    <row r="58" spans="1:5" x14ac:dyDescent="0.25">
      <c r="A58" s="47">
        <v>55</v>
      </c>
      <c r="B58" s="47">
        <v>115</v>
      </c>
      <c r="C58" s="49">
        <v>1.1867599732444448E-6</v>
      </c>
      <c r="D58" s="47">
        <v>24285</v>
      </c>
      <c r="E58" s="49">
        <v>1.1196956390153268E-5</v>
      </c>
    </row>
    <row r="59" spans="1:5" x14ac:dyDescent="0.25">
      <c r="A59" s="47">
        <v>56</v>
      </c>
      <c r="B59" s="47">
        <v>122</v>
      </c>
      <c r="C59" s="49">
        <v>1.258997536833237E-6</v>
      </c>
      <c r="D59" s="47">
        <v>21253</v>
      </c>
      <c r="E59" s="49">
        <v>9.7990082009440968E-6</v>
      </c>
    </row>
    <row r="60" spans="1:5" x14ac:dyDescent="0.25">
      <c r="A60" s="47">
        <v>57</v>
      </c>
      <c r="B60" s="47">
        <v>89</v>
      </c>
      <c r="C60" s="49">
        <v>9.1844902277178775E-7</v>
      </c>
      <c r="D60" s="47">
        <v>14789</v>
      </c>
      <c r="E60" s="49">
        <v>6.8186859400443353E-6</v>
      </c>
    </row>
    <row r="61" spans="1:5" x14ac:dyDescent="0.25">
      <c r="A61" s="47">
        <v>58</v>
      </c>
      <c r="B61" s="47">
        <v>80</v>
      </c>
      <c r="C61" s="49">
        <v>8.2557215530048333E-7</v>
      </c>
      <c r="D61" s="47">
        <v>14449</v>
      </c>
      <c r="E61" s="49">
        <v>6.6619239399351272E-6</v>
      </c>
    </row>
    <row r="62" spans="1:5" x14ac:dyDescent="0.25">
      <c r="A62" s="47">
        <v>59</v>
      </c>
      <c r="B62" s="47">
        <v>100</v>
      </c>
      <c r="C62" s="49">
        <v>1.0319651941256042E-6</v>
      </c>
      <c r="D62" s="47">
        <v>19766</v>
      </c>
      <c r="E62" s="49">
        <v>9.1134049828194158E-6</v>
      </c>
    </row>
    <row r="63" spans="1:5" x14ac:dyDescent="0.25">
      <c r="A63" s="47">
        <v>60</v>
      </c>
      <c r="B63" s="47">
        <v>89</v>
      </c>
      <c r="C63" s="49">
        <v>9.1844902277178775E-7</v>
      </c>
      <c r="D63" s="47">
        <v>16604</v>
      </c>
      <c r="E63" s="49">
        <v>7.6555183818037829E-6</v>
      </c>
    </row>
    <row r="64" spans="1:5" x14ac:dyDescent="0.25">
      <c r="A64" s="47">
        <v>61</v>
      </c>
      <c r="B64" s="47">
        <v>83</v>
      </c>
      <c r="C64" s="49">
        <v>8.5653111112425144E-7</v>
      </c>
      <c r="D64" s="47">
        <v>16868</v>
      </c>
      <c r="E64" s="49">
        <v>7.7772394642415203E-6</v>
      </c>
    </row>
    <row r="65" spans="1:5" x14ac:dyDescent="0.25">
      <c r="A65" s="47">
        <v>62</v>
      </c>
      <c r="B65" s="47">
        <v>72</v>
      </c>
      <c r="C65" s="49">
        <v>7.4301493977043502E-7</v>
      </c>
      <c r="D65" s="47">
        <v>14187</v>
      </c>
      <c r="E65" s="49">
        <v>6.541124986909797E-6</v>
      </c>
    </row>
    <row r="66" spans="1:5" x14ac:dyDescent="0.25">
      <c r="A66" s="47">
        <v>63</v>
      </c>
      <c r="B66" s="47">
        <v>65</v>
      </c>
      <c r="C66" s="49">
        <v>6.7077737618164271E-7</v>
      </c>
      <c r="D66" s="47">
        <v>14659</v>
      </c>
      <c r="E66" s="49">
        <v>6.7587475282378738E-6</v>
      </c>
    </row>
    <row r="67" spans="1:5" x14ac:dyDescent="0.25">
      <c r="A67" s="47">
        <v>64</v>
      </c>
      <c r="B67" s="47">
        <v>65</v>
      </c>
      <c r="C67" s="49">
        <v>6.7077737618164271E-7</v>
      </c>
      <c r="D67" s="47">
        <v>13651</v>
      </c>
      <c r="E67" s="49">
        <v>6.2939943043846926E-6</v>
      </c>
    </row>
    <row r="68" spans="1:5" x14ac:dyDescent="0.25">
      <c r="A68" s="47">
        <v>65</v>
      </c>
      <c r="B68" s="47">
        <v>56</v>
      </c>
      <c r="C68" s="49">
        <v>5.7790050871033829E-7</v>
      </c>
      <c r="D68" s="47">
        <v>12413</v>
      </c>
      <c r="E68" s="49">
        <v>5.7231961981046946E-6</v>
      </c>
    </row>
    <row r="69" spans="1:5" x14ac:dyDescent="0.25">
      <c r="A69" s="47">
        <v>66</v>
      </c>
      <c r="B69" s="47">
        <v>48</v>
      </c>
      <c r="C69" s="49">
        <v>4.9534329318028998E-7</v>
      </c>
      <c r="D69" s="47">
        <v>8216</v>
      </c>
      <c r="E69" s="49">
        <v>3.7881076261683856E-6</v>
      </c>
    </row>
    <row r="70" spans="1:5" x14ac:dyDescent="0.25">
      <c r="A70" s="47">
        <v>67</v>
      </c>
      <c r="B70" s="47">
        <v>44</v>
      </c>
      <c r="C70" s="49">
        <v>4.5406468541526582E-7</v>
      </c>
      <c r="D70" s="47">
        <v>8658</v>
      </c>
      <c r="E70" s="49">
        <v>3.9918982263103562E-6</v>
      </c>
    </row>
    <row r="71" spans="1:5" x14ac:dyDescent="0.25">
      <c r="A71" s="47">
        <v>68</v>
      </c>
      <c r="B71" s="47">
        <v>30</v>
      </c>
      <c r="C71" s="49">
        <v>3.0958955823768125E-7</v>
      </c>
      <c r="D71" s="47">
        <v>4969</v>
      </c>
      <c r="E71" s="49">
        <v>2.2910305251254513E-6</v>
      </c>
    </row>
    <row r="72" spans="1:5" x14ac:dyDescent="0.25">
      <c r="A72" s="47">
        <v>69</v>
      </c>
      <c r="B72" s="47">
        <v>39</v>
      </c>
      <c r="C72" s="49">
        <v>4.0246642570898561E-7</v>
      </c>
      <c r="D72" s="47">
        <v>9309</v>
      </c>
      <c r="E72" s="49">
        <v>4.2920513500488686E-6</v>
      </c>
    </row>
    <row r="73" spans="1:5" x14ac:dyDescent="0.25">
      <c r="A73" s="47">
        <v>70</v>
      </c>
      <c r="B73" s="47">
        <v>42</v>
      </c>
      <c r="C73" s="49">
        <v>4.3342538153275377E-7</v>
      </c>
      <c r="D73" s="47">
        <v>10104</v>
      </c>
      <c r="E73" s="49">
        <v>4.6585977914806928E-6</v>
      </c>
    </row>
    <row r="74" spans="1:5" x14ac:dyDescent="0.25">
      <c r="A74" s="47">
        <v>71</v>
      </c>
      <c r="B74" s="47">
        <v>28</v>
      </c>
      <c r="C74" s="49">
        <v>2.8895025435516915E-7</v>
      </c>
      <c r="D74" s="47">
        <v>6340</v>
      </c>
      <c r="E74" s="49">
        <v>2.9231502373305216E-6</v>
      </c>
    </row>
    <row r="75" spans="1:5" x14ac:dyDescent="0.25">
      <c r="A75" s="47">
        <v>72</v>
      </c>
      <c r="B75" s="47">
        <v>34</v>
      </c>
      <c r="C75" s="49">
        <v>3.5086816600270541E-7</v>
      </c>
      <c r="D75" s="47">
        <v>8618</v>
      </c>
      <c r="E75" s="49">
        <v>3.9734556380622141E-6</v>
      </c>
    </row>
    <row r="76" spans="1:5" x14ac:dyDescent="0.25">
      <c r="A76" s="47">
        <v>73</v>
      </c>
      <c r="B76" s="47">
        <v>38</v>
      </c>
      <c r="C76" s="49">
        <v>3.9214677376772956E-7</v>
      </c>
      <c r="D76" s="47">
        <v>7412</v>
      </c>
      <c r="E76" s="49">
        <v>3.4174116023807299E-6</v>
      </c>
    </row>
    <row r="77" spans="1:5" x14ac:dyDescent="0.25">
      <c r="A77" s="47">
        <v>74</v>
      </c>
      <c r="B77" s="47">
        <v>27</v>
      </c>
      <c r="C77" s="49">
        <v>2.7863060241391315E-7</v>
      </c>
      <c r="D77" s="47">
        <v>5104</v>
      </c>
      <c r="E77" s="49">
        <v>2.3532742604629308E-6</v>
      </c>
    </row>
    <row r="78" spans="1:5" x14ac:dyDescent="0.25">
      <c r="A78" s="47">
        <v>75</v>
      </c>
      <c r="B78" s="47">
        <v>34</v>
      </c>
      <c r="C78" s="49">
        <v>3.5086816600270541E-7</v>
      </c>
      <c r="D78" s="47">
        <v>7249</v>
      </c>
      <c r="E78" s="49">
        <v>3.3422580552695506E-6</v>
      </c>
    </row>
    <row r="79" spans="1:5" x14ac:dyDescent="0.25">
      <c r="A79" s="47">
        <v>76</v>
      </c>
      <c r="B79" s="47">
        <v>21</v>
      </c>
      <c r="C79" s="49">
        <v>2.1671269076637689E-7</v>
      </c>
      <c r="D79" s="47">
        <v>4187</v>
      </c>
      <c r="E79" s="49">
        <v>1.9304779248742735E-6</v>
      </c>
    </row>
    <row r="80" spans="1:5" x14ac:dyDescent="0.25">
      <c r="A80" s="47">
        <v>77</v>
      </c>
      <c r="B80" s="47">
        <v>22</v>
      </c>
      <c r="C80" s="49">
        <v>2.2703234270763291E-7</v>
      </c>
      <c r="D80" s="47">
        <v>5600</v>
      </c>
      <c r="E80" s="49">
        <v>2.5819623547398931E-6</v>
      </c>
    </row>
    <row r="81" spans="1:5" x14ac:dyDescent="0.25">
      <c r="A81" s="47">
        <v>78</v>
      </c>
      <c r="B81" s="47">
        <v>19</v>
      </c>
      <c r="C81" s="49">
        <v>1.9607338688386478E-7</v>
      </c>
      <c r="D81" s="47">
        <v>4881</v>
      </c>
      <c r="E81" s="49">
        <v>2.2504568309795387E-6</v>
      </c>
    </row>
    <row r="82" spans="1:5" x14ac:dyDescent="0.25">
      <c r="A82" s="47">
        <v>79</v>
      </c>
      <c r="B82" s="47">
        <v>19</v>
      </c>
      <c r="C82" s="49">
        <v>1.9607338688386478E-7</v>
      </c>
      <c r="D82" s="47">
        <v>3474</v>
      </c>
      <c r="E82" s="49">
        <v>1.6017387893511407E-6</v>
      </c>
    </row>
    <row r="83" spans="1:5" x14ac:dyDescent="0.25">
      <c r="A83" s="47">
        <v>80</v>
      </c>
      <c r="B83" s="47">
        <v>16</v>
      </c>
      <c r="C83" s="49">
        <v>1.6511443106009668E-7</v>
      </c>
      <c r="D83" s="47">
        <v>4013</v>
      </c>
      <c r="E83" s="49">
        <v>1.8502526659948555E-6</v>
      </c>
    </row>
    <row r="84" spans="1:5" x14ac:dyDescent="0.25">
      <c r="A84" s="47">
        <v>81</v>
      </c>
      <c r="B84" s="47">
        <v>25</v>
      </c>
      <c r="C84" s="49">
        <v>2.5799129853140104E-7</v>
      </c>
      <c r="D84" s="47">
        <v>7840</v>
      </c>
      <c r="E84" s="49">
        <v>3.6147472966358502E-6</v>
      </c>
    </row>
    <row r="85" spans="1:5" x14ac:dyDescent="0.25">
      <c r="A85" s="47">
        <v>82</v>
      </c>
      <c r="B85" s="47">
        <v>23</v>
      </c>
      <c r="C85" s="49">
        <v>2.3735199464888896E-7</v>
      </c>
      <c r="D85" s="47">
        <v>6047</v>
      </c>
      <c r="E85" s="49">
        <v>2.7880582784128808E-6</v>
      </c>
    </row>
    <row r="86" spans="1:5" x14ac:dyDescent="0.25">
      <c r="A86" s="47">
        <v>83</v>
      </c>
      <c r="B86" s="47">
        <v>14</v>
      </c>
      <c r="C86" s="49">
        <v>1.4447512717758457E-7</v>
      </c>
      <c r="D86" s="47">
        <v>3126</v>
      </c>
      <c r="E86" s="49">
        <v>1.4412882715923045E-6</v>
      </c>
    </row>
    <row r="87" spans="1:5" x14ac:dyDescent="0.25">
      <c r="A87" s="47">
        <v>84</v>
      </c>
      <c r="B87" s="47">
        <v>16</v>
      </c>
      <c r="C87" s="49">
        <v>1.6511443106009668E-7</v>
      </c>
      <c r="D87" s="47">
        <v>3548</v>
      </c>
      <c r="E87" s="49">
        <v>1.6358575776102036E-6</v>
      </c>
    </row>
    <row r="88" spans="1:5" x14ac:dyDescent="0.25">
      <c r="A88" s="47">
        <v>85</v>
      </c>
      <c r="B88" s="47">
        <v>13</v>
      </c>
      <c r="C88" s="49">
        <v>1.3415547523632855E-7</v>
      </c>
      <c r="D88" s="47">
        <v>2551</v>
      </c>
      <c r="E88" s="49">
        <v>1.176176065525262E-6</v>
      </c>
    </row>
    <row r="89" spans="1:5" x14ac:dyDescent="0.25">
      <c r="A89" s="47">
        <v>86</v>
      </c>
      <c r="B89" s="47">
        <v>13</v>
      </c>
      <c r="C89" s="49">
        <v>1.3415547523632855E-7</v>
      </c>
      <c r="D89" s="47">
        <v>2171</v>
      </c>
      <c r="E89" s="49">
        <v>1.000971477167912E-6</v>
      </c>
    </row>
    <row r="90" spans="1:5" x14ac:dyDescent="0.25">
      <c r="A90" s="47">
        <v>87</v>
      </c>
      <c r="B90" s="47">
        <v>17</v>
      </c>
      <c r="C90" s="49">
        <v>1.754340830013527E-7</v>
      </c>
      <c r="D90" s="47">
        <v>4131</v>
      </c>
      <c r="E90" s="49">
        <v>1.9046583013268747E-6</v>
      </c>
    </row>
    <row r="91" spans="1:5" x14ac:dyDescent="0.25">
      <c r="A91" s="47">
        <v>88</v>
      </c>
      <c r="B91" s="47">
        <v>11</v>
      </c>
      <c r="C91" s="49">
        <v>1.1351617135381646E-7</v>
      </c>
      <c r="D91" s="47">
        <v>3093</v>
      </c>
      <c r="E91" s="49">
        <v>1.4260731362875873E-6</v>
      </c>
    </row>
    <row r="92" spans="1:5" x14ac:dyDescent="0.25">
      <c r="A92" s="47">
        <v>89</v>
      </c>
      <c r="B92" s="47">
        <v>8</v>
      </c>
      <c r="C92" s="49">
        <v>8.2557215530048339E-8</v>
      </c>
      <c r="D92" s="47">
        <v>1495</v>
      </c>
      <c r="E92" s="49">
        <v>6.8929173577431072E-7</v>
      </c>
    </row>
    <row r="93" spans="1:5" x14ac:dyDescent="0.25">
      <c r="A93" s="47">
        <v>90</v>
      </c>
      <c r="B93" s="47">
        <v>7</v>
      </c>
      <c r="C93" s="49">
        <v>7.2237563588792286E-8</v>
      </c>
      <c r="D93" s="47">
        <v>2158</v>
      </c>
      <c r="E93" s="49">
        <v>9.949776359872659E-7</v>
      </c>
    </row>
    <row r="94" spans="1:5" x14ac:dyDescent="0.25">
      <c r="A94" s="47">
        <v>91</v>
      </c>
      <c r="B94" s="47">
        <v>15</v>
      </c>
      <c r="C94" s="49">
        <v>1.5479477911884062E-7</v>
      </c>
      <c r="D94" s="47">
        <v>3914</v>
      </c>
      <c r="E94" s="49">
        <v>1.8046072600807037E-6</v>
      </c>
    </row>
    <row r="95" spans="1:5" x14ac:dyDescent="0.25">
      <c r="A95" s="47">
        <v>92</v>
      </c>
      <c r="B95" s="47">
        <v>9</v>
      </c>
      <c r="C95" s="49">
        <v>9.2876867471304378E-8</v>
      </c>
      <c r="D95" s="47">
        <v>2910</v>
      </c>
      <c r="E95" s="49">
        <v>1.3416982950523372E-6</v>
      </c>
    </row>
    <row r="96" spans="1:5" x14ac:dyDescent="0.25">
      <c r="A96" s="47">
        <v>93</v>
      </c>
      <c r="B96" s="47">
        <v>7</v>
      </c>
      <c r="C96" s="49">
        <v>7.2237563588792286E-8</v>
      </c>
      <c r="D96" s="47">
        <v>1721</v>
      </c>
      <c r="E96" s="49">
        <v>7.9349235937631358E-7</v>
      </c>
    </row>
    <row r="97" spans="1:5" x14ac:dyDescent="0.25">
      <c r="A97" s="47">
        <v>94</v>
      </c>
      <c r="B97" s="47">
        <v>7</v>
      </c>
      <c r="C97" s="49">
        <v>7.2237563588792286E-8</v>
      </c>
      <c r="D97" s="47">
        <v>2469</v>
      </c>
      <c r="E97" s="49">
        <v>1.1383687596165706E-6</v>
      </c>
    </row>
    <row r="98" spans="1:5" x14ac:dyDescent="0.25">
      <c r="A98" s="47">
        <v>95</v>
      </c>
      <c r="B98" s="47">
        <v>7</v>
      </c>
      <c r="C98" s="49">
        <v>7.2237563588792286E-8</v>
      </c>
      <c r="D98" s="47">
        <v>1633</v>
      </c>
      <c r="E98" s="49">
        <v>7.5291866523040098E-7</v>
      </c>
    </row>
    <row r="99" spans="1:5" x14ac:dyDescent="0.25">
      <c r="A99" s="47">
        <v>96</v>
      </c>
      <c r="B99" s="47">
        <v>7</v>
      </c>
      <c r="C99" s="49">
        <v>7.2237563588792286E-8</v>
      </c>
      <c r="D99" s="47">
        <v>1954</v>
      </c>
      <c r="E99" s="49">
        <v>9.0092043592174119E-7</v>
      </c>
    </row>
    <row r="100" spans="1:5" x14ac:dyDescent="0.25">
      <c r="A100" s="47">
        <v>97</v>
      </c>
      <c r="B100" s="47">
        <v>9</v>
      </c>
      <c r="C100" s="49">
        <v>9.2876867471304378E-8</v>
      </c>
      <c r="D100" s="47">
        <v>3104</v>
      </c>
      <c r="E100" s="49">
        <v>1.4311448480558265E-6</v>
      </c>
    </row>
    <row r="101" spans="1:5" x14ac:dyDescent="0.25">
      <c r="A101" s="47">
        <v>98</v>
      </c>
      <c r="B101" s="47">
        <v>4</v>
      </c>
      <c r="C101" s="49">
        <v>4.1278607765024169E-8</v>
      </c>
      <c r="D101" s="47">
        <v>1775</v>
      </c>
      <c r="E101" s="49">
        <v>8.1838985351130531E-7</v>
      </c>
    </row>
    <row r="102" spans="1:5" x14ac:dyDescent="0.25">
      <c r="A102" s="47">
        <v>99</v>
      </c>
      <c r="B102" s="47">
        <v>5</v>
      </c>
      <c r="C102" s="49">
        <v>5.1598259706280208E-8</v>
      </c>
      <c r="D102" s="47">
        <v>1186</v>
      </c>
      <c r="E102" s="49">
        <v>5.4682274155741302E-7</v>
      </c>
    </row>
    <row r="103" spans="1:5" x14ac:dyDescent="0.25">
      <c r="A103" s="47">
        <v>100</v>
      </c>
      <c r="B103" s="47">
        <v>5</v>
      </c>
      <c r="C103" s="49">
        <v>5.1598259706280208E-8</v>
      </c>
      <c r="D103" s="47">
        <v>1617</v>
      </c>
      <c r="E103" s="49">
        <v>7.4554162993114408E-7</v>
      </c>
    </row>
    <row r="104" spans="1:5" x14ac:dyDescent="0.25">
      <c r="A104" s="47">
        <v>101</v>
      </c>
      <c r="B104" s="47">
        <v>3</v>
      </c>
      <c r="C104" s="49">
        <v>3.0958955823768124E-8</v>
      </c>
      <c r="D104" s="47">
        <v>1283</v>
      </c>
      <c r="E104" s="49">
        <v>5.9154601805915766E-7</v>
      </c>
    </row>
    <row r="105" spans="1:5" x14ac:dyDescent="0.25">
      <c r="A105" s="47">
        <v>102</v>
      </c>
      <c r="B105" s="47">
        <v>10</v>
      </c>
      <c r="C105" s="49">
        <v>1.0319651941256042E-7</v>
      </c>
      <c r="D105" s="47">
        <v>3046</v>
      </c>
      <c r="E105" s="49">
        <v>1.4044030950960202E-6</v>
      </c>
    </row>
    <row r="106" spans="1:5" x14ac:dyDescent="0.25">
      <c r="A106" s="47">
        <v>103</v>
      </c>
      <c r="B106" s="47">
        <v>4</v>
      </c>
      <c r="C106" s="49">
        <v>4.1278607765024169E-8</v>
      </c>
      <c r="D106" s="47">
        <v>1002</v>
      </c>
      <c r="E106" s="49">
        <v>4.6198683561595942E-7</v>
      </c>
    </row>
    <row r="107" spans="1:5" x14ac:dyDescent="0.25">
      <c r="A107" s="47">
        <v>104</v>
      </c>
      <c r="B107" s="47">
        <v>9</v>
      </c>
      <c r="C107" s="49">
        <v>9.2876867471304378E-8</v>
      </c>
      <c r="D107" s="47">
        <v>2467</v>
      </c>
      <c r="E107" s="49">
        <v>1.1374466302041636E-6</v>
      </c>
    </row>
    <row r="108" spans="1:5" x14ac:dyDescent="0.25">
      <c r="A108" s="47">
        <v>105</v>
      </c>
      <c r="B108" s="47">
        <v>3</v>
      </c>
      <c r="C108" s="49">
        <v>3.0958955823768124E-8</v>
      </c>
      <c r="D108" s="47">
        <v>1193</v>
      </c>
      <c r="E108" s="49">
        <v>5.5005019450083787E-7</v>
      </c>
    </row>
    <row r="109" spans="1:5" x14ac:dyDescent="0.25">
      <c r="A109" s="47">
        <v>106</v>
      </c>
      <c r="B109" s="47">
        <v>3</v>
      </c>
      <c r="C109" s="49">
        <v>3.0958955823768124E-8</v>
      </c>
      <c r="D109" s="47">
        <v>706</v>
      </c>
      <c r="E109" s="49">
        <v>3.2551168257970794E-7</v>
      </c>
    </row>
    <row r="110" spans="1:5" x14ac:dyDescent="0.25">
      <c r="A110" s="47">
        <v>107</v>
      </c>
      <c r="B110" s="47">
        <v>6</v>
      </c>
      <c r="C110" s="49">
        <v>6.1917911647536247E-8</v>
      </c>
      <c r="D110" s="47">
        <v>1975</v>
      </c>
      <c r="E110" s="49">
        <v>9.1060279475201585E-7</v>
      </c>
    </row>
    <row r="111" spans="1:5" x14ac:dyDescent="0.25">
      <c r="A111" s="47">
        <v>108</v>
      </c>
      <c r="B111" s="47">
        <v>6</v>
      </c>
      <c r="C111" s="49">
        <v>6.1917911647536247E-8</v>
      </c>
      <c r="D111" s="47">
        <v>1704</v>
      </c>
      <c r="E111" s="49">
        <v>7.8565425937085309E-7</v>
      </c>
    </row>
    <row r="112" spans="1:5" x14ac:dyDescent="0.25">
      <c r="A112" s="47">
        <v>109</v>
      </c>
      <c r="B112" s="47">
        <v>2</v>
      </c>
      <c r="C112" s="49">
        <v>2.0639303882512085E-8</v>
      </c>
      <c r="D112" s="47">
        <v>436</v>
      </c>
      <c r="E112" s="49">
        <v>2.010242119047488E-7</v>
      </c>
    </row>
    <row r="113" spans="1:5" x14ac:dyDescent="0.25">
      <c r="A113" s="47">
        <v>110</v>
      </c>
      <c r="B113" s="47">
        <v>4</v>
      </c>
      <c r="C113" s="49">
        <v>4.1278607765024169E-8</v>
      </c>
      <c r="D113" s="47">
        <v>1221</v>
      </c>
      <c r="E113" s="49">
        <v>5.6296000627453738E-7</v>
      </c>
    </row>
    <row r="114" spans="1:5" x14ac:dyDescent="0.25">
      <c r="A114" s="47">
        <v>111</v>
      </c>
      <c r="B114" s="47">
        <v>9</v>
      </c>
      <c r="C114" s="49">
        <v>9.2876867471304378E-8</v>
      </c>
      <c r="D114" s="47">
        <v>2666</v>
      </c>
      <c r="E114" s="49">
        <v>1.2291985067386704E-6</v>
      </c>
    </row>
    <row r="115" spans="1:5" x14ac:dyDescent="0.25">
      <c r="A115" s="47">
        <v>112</v>
      </c>
      <c r="B115" s="47">
        <v>4</v>
      </c>
      <c r="C115" s="49">
        <v>4.1278607765024169E-8</v>
      </c>
      <c r="D115" s="47">
        <v>2685</v>
      </c>
      <c r="E115" s="49">
        <v>1.2379587361565379E-6</v>
      </c>
    </row>
    <row r="116" spans="1:5" x14ac:dyDescent="0.25">
      <c r="A116" s="47">
        <v>114</v>
      </c>
      <c r="B116" s="47">
        <v>5</v>
      </c>
      <c r="C116" s="49">
        <v>5.1598259706280208E-8</v>
      </c>
      <c r="D116" s="47">
        <v>2637</v>
      </c>
      <c r="E116" s="49">
        <v>1.2158276302587674E-6</v>
      </c>
    </row>
    <row r="117" spans="1:5" x14ac:dyDescent="0.25">
      <c r="A117" s="47">
        <v>115</v>
      </c>
      <c r="B117" s="47">
        <v>2</v>
      </c>
      <c r="C117" s="49">
        <v>2.0639303882512085E-8</v>
      </c>
      <c r="D117" s="47">
        <v>772</v>
      </c>
      <c r="E117" s="49">
        <v>3.5594195318914239E-7</v>
      </c>
    </row>
    <row r="118" spans="1:5" x14ac:dyDescent="0.25">
      <c r="A118" s="47">
        <v>116</v>
      </c>
      <c r="B118" s="47">
        <v>3</v>
      </c>
      <c r="C118" s="49">
        <v>3.0958955823768124E-8</v>
      </c>
      <c r="D118" s="47">
        <v>861</v>
      </c>
      <c r="E118" s="49">
        <v>3.9697671204125853E-7</v>
      </c>
    </row>
    <row r="119" spans="1:5" x14ac:dyDescent="0.25">
      <c r="A119" s="47">
        <v>117</v>
      </c>
      <c r="B119" s="47">
        <v>2</v>
      </c>
      <c r="C119" s="49">
        <v>2.0639303882512085E-8</v>
      </c>
      <c r="D119" s="47">
        <v>371</v>
      </c>
      <c r="E119" s="49">
        <v>1.710550060015179E-7</v>
      </c>
    </row>
    <row r="120" spans="1:5" x14ac:dyDescent="0.25">
      <c r="A120" s="47">
        <v>118</v>
      </c>
      <c r="B120" s="47">
        <v>3</v>
      </c>
      <c r="C120" s="49">
        <v>3.0958955823768124E-8</v>
      </c>
      <c r="D120" s="47">
        <v>1442</v>
      </c>
      <c r="E120" s="49">
        <v>6.6485530634552248E-7</v>
      </c>
    </row>
    <row r="121" spans="1:5" x14ac:dyDescent="0.25">
      <c r="A121" s="47">
        <v>119</v>
      </c>
      <c r="B121" s="47">
        <v>3</v>
      </c>
      <c r="C121" s="49">
        <v>3.0958955823768124E-8</v>
      </c>
      <c r="D121" s="47">
        <v>627</v>
      </c>
      <c r="E121" s="49">
        <v>2.8908757078962728E-7</v>
      </c>
    </row>
    <row r="122" spans="1:5" x14ac:dyDescent="0.25">
      <c r="A122" s="47">
        <v>120</v>
      </c>
      <c r="B122" s="47">
        <v>2</v>
      </c>
      <c r="C122" s="49">
        <v>2.0639303882512085E-8</v>
      </c>
      <c r="D122" s="47">
        <v>483</v>
      </c>
      <c r="E122" s="49">
        <v>2.2269425309631576E-7</v>
      </c>
    </row>
    <row r="123" spans="1:5" x14ac:dyDescent="0.25">
      <c r="A123" s="47">
        <v>121</v>
      </c>
      <c r="B123" s="47">
        <v>3</v>
      </c>
      <c r="C123" s="49">
        <v>3.0958955823768124E-8</v>
      </c>
      <c r="D123" s="47">
        <v>1427</v>
      </c>
      <c r="E123" s="49">
        <v>6.5793933575246918E-7</v>
      </c>
    </row>
    <row r="124" spans="1:5" x14ac:dyDescent="0.25">
      <c r="A124" s="47">
        <v>122</v>
      </c>
      <c r="B124" s="47">
        <v>2</v>
      </c>
      <c r="C124" s="49">
        <v>2.0639303882512085E-8</v>
      </c>
      <c r="D124" s="47">
        <v>587</v>
      </c>
      <c r="E124" s="49">
        <v>2.706449825414852E-7</v>
      </c>
    </row>
    <row r="125" spans="1:5" x14ac:dyDescent="0.25">
      <c r="A125" s="47">
        <v>123</v>
      </c>
      <c r="B125" s="47">
        <v>1</v>
      </c>
      <c r="C125" s="49">
        <v>1.0319651941256042E-8</v>
      </c>
      <c r="D125" s="47">
        <v>308</v>
      </c>
      <c r="E125" s="49">
        <v>1.420079295106941E-7</v>
      </c>
    </row>
    <row r="126" spans="1:5" x14ac:dyDescent="0.25">
      <c r="A126" s="47">
        <v>124</v>
      </c>
      <c r="B126" s="47">
        <v>2</v>
      </c>
      <c r="C126" s="49">
        <v>2.0639303882512085E-8</v>
      </c>
      <c r="D126" s="47">
        <v>572</v>
      </c>
      <c r="E126" s="49">
        <v>2.637290119484319E-7</v>
      </c>
    </row>
    <row r="127" spans="1:5" x14ac:dyDescent="0.25">
      <c r="A127" s="47">
        <v>125</v>
      </c>
      <c r="B127" s="47">
        <v>2</v>
      </c>
      <c r="C127" s="49">
        <v>2.0639303882512085E-8</v>
      </c>
      <c r="D127" s="47">
        <v>356</v>
      </c>
      <c r="E127" s="49">
        <v>1.6413903540846462E-7</v>
      </c>
    </row>
    <row r="128" spans="1:5" x14ac:dyDescent="0.25">
      <c r="A128" s="47">
        <v>126</v>
      </c>
      <c r="B128" s="47">
        <v>3</v>
      </c>
      <c r="C128" s="49">
        <v>3.0958955823768124E-8</v>
      </c>
      <c r="D128" s="47">
        <v>827</v>
      </c>
      <c r="E128" s="49">
        <v>3.8130051203033777E-7</v>
      </c>
    </row>
    <row r="129" spans="1:5" x14ac:dyDescent="0.25">
      <c r="A129" s="47">
        <v>127</v>
      </c>
      <c r="B129" s="47">
        <v>1</v>
      </c>
      <c r="C129" s="49">
        <v>1.0319651941256042E-8</v>
      </c>
      <c r="D129" s="47">
        <v>273</v>
      </c>
      <c r="E129" s="49">
        <v>1.2587066479356979E-7</v>
      </c>
    </row>
    <row r="130" spans="1:5" x14ac:dyDescent="0.25">
      <c r="A130" s="47">
        <v>128</v>
      </c>
      <c r="B130" s="47">
        <v>1</v>
      </c>
      <c r="C130" s="49">
        <v>1.0319651941256042E-8</v>
      </c>
      <c r="D130" s="47">
        <v>251</v>
      </c>
      <c r="E130" s="49">
        <v>1.1572724125709163E-7</v>
      </c>
    </row>
    <row r="131" spans="1:5" x14ac:dyDescent="0.25">
      <c r="A131" s="47">
        <v>129</v>
      </c>
      <c r="B131" s="47">
        <v>1</v>
      </c>
      <c r="C131" s="49">
        <v>1.0319651941256042E-8</v>
      </c>
      <c r="D131" s="47">
        <v>266</v>
      </c>
      <c r="E131" s="49">
        <v>1.2264321185014491E-7</v>
      </c>
    </row>
    <row r="132" spans="1:5" x14ac:dyDescent="0.25">
      <c r="A132" s="47">
        <v>130</v>
      </c>
      <c r="B132" s="47">
        <v>6</v>
      </c>
      <c r="C132" s="49">
        <v>6.1917911647536247E-8</v>
      </c>
      <c r="D132" s="47">
        <v>1802</v>
      </c>
      <c r="E132" s="49">
        <v>8.3083860057880122E-7</v>
      </c>
    </row>
    <row r="133" spans="1:5" x14ac:dyDescent="0.25">
      <c r="A133" s="47">
        <v>131</v>
      </c>
      <c r="B133" s="47">
        <v>2</v>
      </c>
      <c r="C133" s="49">
        <v>2.0639303882512085E-8</v>
      </c>
      <c r="D133" s="47">
        <v>491</v>
      </c>
      <c r="E133" s="49">
        <v>2.2638277074594418E-7</v>
      </c>
    </row>
    <row r="134" spans="1:5" x14ac:dyDescent="0.25">
      <c r="A134" s="47">
        <v>132</v>
      </c>
      <c r="B134" s="47">
        <v>4</v>
      </c>
      <c r="C134" s="49">
        <v>4.1278607765024169E-8</v>
      </c>
      <c r="D134" s="47">
        <v>1769</v>
      </c>
      <c r="E134" s="49">
        <v>8.1562346527408405E-7</v>
      </c>
    </row>
    <row r="135" spans="1:5" x14ac:dyDescent="0.25">
      <c r="A135" s="47">
        <v>133</v>
      </c>
      <c r="B135" s="47">
        <v>3</v>
      </c>
      <c r="C135" s="49">
        <v>3.0958955823768124E-8</v>
      </c>
      <c r="D135" s="47">
        <v>1132</v>
      </c>
      <c r="E135" s="49">
        <v>5.2192524742242119E-7</v>
      </c>
    </row>
    <row r="136" spans="1:5" x14ac:dyDescent="0.25">
      <c r="A136" s="47">
        <v>134</v>
      </c>
      <c r="B136" s="47">
        <v>2</v>
      </c>
      <c r="C136" s="49">
        <v>2.0639303882512085E-8</v>
      </c>
      <c r="D136" s="47">
        <v>699</v>
      </c>
      <c r="E136" s="49">
        <v>3.2228422963628309E-7</v>
      </c>
    </row>
    <row r="137" spans="1:5" x14ac:dyDescent="0.25">
      <c r="A137" s="47">
        <v>136</v>
      </c>
      <c r="B137" s="47">
        <v>3</v>
      </c>
      <c r="C137" s="49">
        <v>3.0958955823768124E-8</v>
      </c>
      <c r="D137" s="47">
        <v>763</v>
      </c>
      <c r="E137" s="49">
        <v>3.517923708333104E-7</v>
      </c>
    </row>
    <row r="138" spans="1:5" x14ac:dyDescent="0.25">
      <c r="A138" s="47">
        <v>137</v>
      </c>
      <c r="B138" s="47">
        <v>7</v>
      </c>
      <c r="C138" s="49">
        <v>7.2237563588792286E-8</v>
      </c>
      <c r="D138" s="47">
        <v>2836</v>
      </c>
      <c r="E138" s="49">
        <v>1.3075795067932743E-6</v>
      </c>
    </row>
    <row r="139" spans="1:5" x14ac:dyDescent="0.25">
      <c r="A139" s="47">
        <v>139</v>
      </c>
      <c r="B139" s="47">
        <v>2</v>
      </c>
      <c r="C139" s="49">
        <v>2.0639303882512085E-8</v>
      </c>
      <c r="D139" s="47">
        <v>1089</v>
      </c>
      <c r="E139" s="49">
        <v>5.0209946505566848E-7</v>
      </c>
    </row>
    <row r="140" spans="1:5" x14ac:dyDescent="0.25">
      <c r="A140" s="47">
        <v>142</v>
      </c>
      <c r="B140" s="47">
        <v>3</v>
      </c>
      <c r="C140" s="49">
        <v>3.0958955823768124E-8</v>
      </c>
      <c r="D140" s="47">
        <v>767</v>
      </c>
      <c r="E140" s="49">
        <v>3.5363662965812462E-7</v>
      </c>
    </row>
    <row r="141" spans="1:5" x14ac:dyDescent="0.25">
      <c r="A141" s="47">
        <v>143</v>
      </c>
      <c r="B141" s="47">
        <v>3</v>
      </c>
      <c r="C141" s="49">
        <v>3.0958955823768124E-8</v>
      </c>
      <c r="D141" s="47">
        <v>1268</v>
      </c>
      <c r="E141" s="49">
        <v>5.8463004746610436E-7</v>
      </c>
    </row>
    <row r="142" spans="1:5" x14ac:dyDescent="0.25">
      <c r="A142" s="47">
        <v>144</v>
      </c>
      <c r="B142" s="47">
        <v>1</v>
      </c>
      <c r="C142" s="49">
        <v>1.0319651941256042E-8</v>
      </c>
      <c r="D142" s="47">
        <v>354</v>
      </c>
      <c r="E142" s="49">
        <v>1.6321690599605751E-7</v>
      </c>
    </row>
    <row r="143" spans="1:5" x14ac:dyDescent="0.25">
      <c r="A143" s="47">
        <v>145</v>
      </c>
      <c r="B143" s="47">
        <v>2</v>
      </c>
      <c r="C143" s="49">
        <v>2.0639303882512085E-8</v>
      </c>
      <c r="D143" s="47">
        <v>392</v>
      </c>
      <c r="E143" s="49">
        <v>1.807373648317925E-7</v>
      </c>
    </row>
    <row r="144" spans="1:5" x14ac:dyDescent="0.25">
      <c r="A144" s="47">
        <v>146</v>
      </c>
      <c r="B144" s="47">
        <v>1</v>
      </c>
      <c r="C144" s="49">
        <v>1.0319651941256042E-8</v>
      </c>
      <c r="D144" s="47">
        <v>491</v>
      </c>
      <c r="E144" s="49">
        <v>2.2638277074594418E-7</v>
      </c>
    </row>
    <row r="145" spans="1:5" x14ac:dyDescent="0.25">
      <c r="A145" s="47">
        <v>147</v>
      </c>
      <c r="B145" s="47">
        <v>1</v>
      </c>
      <c r="C145" s="49">
        <v>1.0319651941256042E-8</v>
      </c>
      <c r="D145" s="47">
        <v>185</v>
      </c>
      <c r="E145" s="49">
        <v>8.5296970647657177E-8</v>
      </c>
    </row>
    <row r="146" spans="1:5" x14ac:dyDescent="0.25">
      <c r="A146" s="47">
        <v>148</v>
      </c>
      <c r="B146" s="47">
        <v>1</v>
      </c>
      <c r="C146" s="49">
        <v>1.0319651941256042E-8</v>
      </c>
      <c r="D146" s="47">
        <v>414</v>
      </c>
      <c r="E146" s="49">
        <v>1.9088078836827065E-7</v>
      </c>
    </row>
    <row r="147" spans="1:5" x14ac:dyDescent="0.25">
      <c r="A147" s="47">
        <v>149</v>
      </c>
      <c r="B147" s="47">
        <v>2</v>
      </c>
      <c r="C147" s="49">
        <v>2.0639303882512085E-8</v>
      </c>
      <c r="D147" s="47">
        <v>748</v>
      </c>
      <c r="E147" s="49">
        <v>3.4487640024025716E-7</v>
      </c>
    </row>
    <row r="148" spans="1:5" x14ac:dyDescent="0.25">
      <c r="A148" s="47">
        <v>150</v>
      </c>
      <c r="B148" s="47">
        <v>2</v>
      </c>
      <c r="C148" s="49">
        <v>2.0639303882512085E-8</v>
      </c>
      <c r="D148" s="47">
        <v>807</v>
      </c>
      <c r="E148" s="49">
        <v>3.720792179062667E-7</v>
      </c>
    </row>
    <row r="149" spans="1:5" x14ac:dyDescent="0.25">
      <c r="A149" s="47">
        <v>151</v>
      </c>
      <c r="B149" s="47">
        <v>1</v>
      </c>
      <c r="C149" s="49">
        <v>1.0319651941256042E-8</v>
      </c>
      <c r="D149" s="47">
        <v>442</v>
      </c>
      <c r="E149" s="49">
        <v>2.0379060014197011E-7</v>
      </c>
    </row>
    <row r="150" spans="1:5" x14ac:dyDescent="0.25">
      <c r="A150" s="47">
        <v>152</v>
      </c>
      <c r="B150" s="47">
        <v>1</v>
      </c>
      <c r="C150" s="49">
        <v>1.0319651941256042E-8</v>
      </c>
      <c r="D150" s="47">
        <v>226</v>
      </c>
      <c r="E150" s="49">
        <v>1.0420062360200282E-7</v>
      </c>
    </row>
    <row r="151" spans="1:5" x14ac:dyDescent="0.25">
      <c r="A151" s="47">
        <v>156</v>
      </c>
      <c r="B151" s="47">
        <v>1</v>
      </c>
      <c r="C151" s="49">
        <v>1.0319651941256042E-8</v>
      </c>
      <c r="D151" s="47">
        <v>365</v>
      </c>
      <c r="E151" s="49">
        <v>1.6828861776429659E-7</v>
      </c>
    </row>
    <row r="152" spans="1:5" x14ac:dyDescent="0.25">
      <c r="A152" s="47">
        <v>157</v>
      </c>
      <c r="B152" s="47">
        <v>2</v>
      </c>
      <c r="C152" s="49">
        <v>2.0639303882512085E-8</v>
      </c>
      <c r="D152" s="47">
        <v>426</v>
      </c>
      <c r="E152" s="49">
        <v>1.9641356484271327E-7</v>
      </c>
    </row>
    <row r="153" spans="1:5" x14ac:dyDescent="0.25">
      <c r="A153" s="47">
        <v>158</v>
      </c>
      <c r="B153" s="47">
        <v>1</v>
      </c>
      <c r="C153" s="49">
        <v>1.0319651941256042E-8</v>
      </c>
      <c r="D153" s="47">
        <v>546</v>
      </c>
      <c r="E153" s="49">
        <v>2.5174132958713958E-7</v>
      </c>
    </row>
    <row r="154" spans="1:5" x14ac:dyDescent="0.25">
      <c r="A154" s="47">
        <v>159</v>
      </c>
      <c r="B154" s="47">
        <v>2</v>
      </c>
      <c r="C154" s="49">
        <v>2.0639303882512085E-8</v>
      </c>
      <c r="D154" s="47">
        <v>570</v>
      </c>
      <c r="E154" s="49">
        <v>2.6280688253602482E-7</v>
      </c>
    </row>
    <row r="155" spans="1:5" x14ac:dyDescent="0.25">
      <c r="A155" s="47">
        <v>160</v>
      </c>
      <c r="B155" s="47">
        <v>1</v>
      </c>
      <c r="C155" s="49">
        <v>1.0319651941256042E-8</v>
      </c>
      <c r="D155" s="47">
        <v>272</v>
      </c>
      <c r="E155" s="49">
        <v>1.2540960008736622E-7</v>
      </c>
    </row>
    <row r="156" spans="1:5" x14ac:dyDescent="0.25">
      <c r="A156" s="47">
        <v>161</v>
      </c>
      <c r="B156" s="47">
        <v>1</v>
      </c>
      <c r="C156" s="49">
        <v>1.0319651941256042E-8</v>
      </c>
      <c r="D156" s="47">
        <v>942</v>
      </c>
      <c r="E156" s="49">
        <v>4.3432295324374628E-7</v>
      </c>
    </row>
    <row r="157" spans="1:5" x14ac:dyDescent="0.25">
      <c r="A157" s="47">
        <v>164</v>
      </c>
      <c r="B157" s="47">
        <v>2</v>
      </c>
      <c r="C157" s="49">
        <v>2.0639303882512085E-8</v>
      </c>
      <c r="D157" s="47">
        <v>871</v>
      </c>
      <c r="E157" s="49">
        <v>4.0158735910329407E-7</v>
      </c>
    </row>
    <row r="158" spans="1:5" x14ac:dyDescent="0.25">
      <c r="A158" s="47">
        <v>165</v>
      </c>
      <c r="B158" s="47">
        <v>1</v>
      </c>
      <c r="C158" s="49">
        <v>1.0319651941256042E-8</v>
      </c>
      <c r="D158" s="47">
        <v>286</v>
      </c>
      <c r="E158" s="49">
        <v>1.3186450597421595E-7</v>
      </c>
    </row>
    <row r="159" spans="1:5" x14ac:dyDescent="0.25">
      <c r="A159" s="47">
        <v>167</v>
      </c>
      <c r="B159" s="47">
        <v>2</v>
      </c>
      <c r="C159" s="49">
        <v>2.0639303882512085E-8</v>
      </c>
      <c r="D159" s="47">
        <v>913</v>
      </c>
      <c r="E159" s="49">
        <v>4.2095207676384328E-7</v>
      </c>
    </row>
    <row r="160" spans="1:5" x14ac:dyDescent="0.25">
      <c r="A160" s="47">
        <v>168</v>
      </c>
      <c r="B160" s="47">
        <v>1</v>
      </c>
      <c r="C160" s="49">
        <v>1.0319651941256042E-8</v>
      </c>
      <c r="D160" s="47">
        <v>353</v>
      </c>
      <c r="E160" s="49">
        <v>1.6275584128985397E-7</v>
      </c>
    </row>
    <row r="161" spans="1:5" x14ac:dyDescent="0.25">
      <c r="A161" s="47">
        <v>175</v>
      </c>
      <c r="B161" s="47">
        <v>3</v>
      </c>
      <c r="C161" s="49">
        <v>3.0958955823768124E-8</v>
      </c>
      <c r="D161" s="47">
        <v>904</v>
      </c>
      <c r="E161" s="49">
        <v>4.1680249440801129E-7</v>
      </c>
    </row>
    <row r="162" spans="1:5" x14ac:dyDescent="0.25">
      <c r="A162" s="47">
        <v>178</v>
      </c>
      <c r="B162" s="47">
        <v>2</v>
      </c>
      <c r="C162" s="49">
        <v>2.0639303882512085E-8</v>
      </c>
      <c r="D162" s="47">
        <v>1004</v>
      </c>
      <c r="E162" s="49">
        <v>4.6290896502836651E-7</v>
      </c>
    </row>
    <row r="163" spans="1:5" x14ac:dyDescent="0.25">
      <c r="A163" s="47">
        <v>179</v>
      </c>
      <c r="B163" s="47">
        <v>3</v>
      </c>
      <c r="C163" s="49">
        <v>3.0958955823768124E-8</v>
      </c>
      <c r="D163" s="47">
        <v>946</v>
      </c>
      <c r="E163" s="49">
        <v>4.3616721206856051E-7</v>
      </c>
    </row>
    <row r="164" spans="1:5" x14ac:dyDescent="0.25">
      <c r="A164" s="47">
        <v>183</v>
      </c>
      <c r="B164" s="47">
        <v>1</v>
      </c>
      <c r="C164" s="49">
        <v>1.0319651941256042E-8</v>
      </c>
      <c r="D164" s="47">
        <v>511</v>
      </c>
      <c r="E164" s="49">
        <v>2.3560406487001524E-7</v>
      </c>
    </row>
    <row r="165" spans="1:5" x14ac:dyDescent="0.25">
      <c r="A165" s="47">
        <v>184</v>
      </c>
      <c r="B165" s="47">
        <v>2</v>
      </c>
      <c r="C165" s="49">
        <v>2.0639303882512085E-8</v>
      </c>
      <c r="D165" s="47">
        <v>590</v>
      </c>
      <c r="E165" s="49">
        <v>2.7202817666009588E-7</v>
      </c>
    </row>
    <row r="166" spans="1:5" x14ac:dyDescent="0.25">
      <c r="A166" s="47">
        <v>185</v>
      </c>
      <c r="B166" s="47">
        <v>1</v>
      </c>
      <c r="C166" s="49">
        <v>1.0319651941256042E-8</v>
      </c>
      <c r="D166" s="47">
        <v>454</v>
      </c>
      <c r="E166" s="49">
        <v>2.0932337661641276E-7</v>
      </c>
    </row>
    <row r="167" spans="1:5" x14ac:dyDescent="0.25">
      <c r="A167" s="47">
        <v>187</v>
      </c>
      <c r="B167" s="47">
        <v>1</v>
      </c>
      <c r="C167" s="49">
        <v>1.0319651941256042E-8</v>
      </c>
      <c r="D167" s="47">
        <v>679</v>
      </c>
      <c r="E167" s="49">
        <v>3.1306293551221202E-7</v>
      </c>
    </row>
    <row r="168" spans="1:5" x14ac:dyDescent="0.25">
      <c r="A168" s="47">
        <v>188</v>
      </c>
      <c r="B168" s="47">
        <v>3</v>
      </c>
      <c r="C168" s="49">
        <v>3.0958955823768124E-8</v>
      </c>
      <c r="D168" s="47">
        <v>1212</v>
      </c>
      <c r="E168" s="49">
        <v>5.5881042391870545E-7</v>
      </c>
    </row>
    <row r="169" spans="1:5" x14ac:dyDescent="0.25">
      <c r="A169" s="47">
        <v>190</v>
      </c>
      <c r="B169" s="47">
        <v>1</v>
      </c>
      <c r="C169" s="49">
        <v>1.0319651941256042E-8</v>
      </c>
      <c r="D169" s="47">
        <v>190</v>
      </c>
      <c r="E169" s="49">
        <v>8.7602294178674943E-8</v>
      </c>
    </row>
    <row r="170" spans="1:5" x14ac:dyDescent="0.25">
      <c r="A170" s="47">
        <v>194</v>
      </c>
      <c r="B170" s="47">
        <v>1</v>
      </c>
      <c r="C170" s="49">
        <v>1.0319651941256042E-8</v>
      </c>
      <c r="D170" s="47">
        <v>215</v>
      </c>
      <c r="E170" s="49">
        <v>9.9128911833763748E-8</v>
      </c>
    </row>
    <row r="171" spans="1:5" x14ac:dyDescent="0.25">
      <c r="A171" s="47">
        <v>197</v>
      </c>
      <c r="B171" s="47">
        <v>1</v>
      </c>
      <c r="C171" s="49">
        <v>1.0319651941256042E-8</v>
      </c>
      <c r="D171" s="47">
        <v>460</v>
      </c>
      <c r="E171" s="49">
        <v>2.1208976485363407E-7</v>
      </c>
    </row>
    <row r="172" spans="1:5" x14ac:dyDescent="0.25">
      <c r="A172" s="47">
        <v>203</v>
      </c>
      <c r="B172" s="47">
        <v>2</v>
      </c>
      <c r="C172" s="49">
        <v>2.0639303882512085E-8</v>
      </c>
      <c r="D172" s="47">
        <v>505</v>
      </c>
      <c r="E172" s="49">
        <v>2.3283767663279391E-7</v>
      </c>
    </row>
    <row r="173" spans="1:5" x14ac:dyDescent="0.25">
      <c r="A173" s="47">
        <v>206</v>
      </c>
      <c r="B173" s="47">
        <v>1</v>
      </c>
      <c r="C173" s="49">
        <v>1.0319651941256042E-8</v>
      </c>
      <c r="D173" s="47">
        <v>2083</v>
      </c>
      <c r="E173" s="49">
        <v>9.6039778302199941E-7</v>
      </c>
    </row>
    <row r="174" spans="1:5" x14ac:dyDescent="0.25">
      <c r="A174" s="47">
        <v>213</v>
      </c>
      <c r="B174" s="47">
        <v>1</v>
      </c>
      <c r="C174" s="49">
        <v>1.0319651941256042E-8</v>
      </c>
      <c r="D174" s="47">
        <v>479</v>
      </c>
      <c r="E174" s="49">
        <v>2.2084999427150156E-7</v>
      </c>
    </row>
    <row r="175" spans="1:5" x14ac:dyDescent="0.25">
      <c r="A175" s="47">
        <v>216</v>
      </c>
      <c r="B175" s="47">
        <v>1</v>
      </c>
      <c r="C175" s="49">
        <v>1.0319651941256042E-8</v>
      </c>
      <c r="D175" s="47">
        <v>216</v>
      </c>
      <c r="E175" s="49">
        <v>9.9589976539967304E-8</v>
      </c>
    </row>
    <row r="176" spans="1:5" x14ac:dyDescent="0.25">
      <c r="A176" s="47">
        <v>226</v>
      </c>
      <c r="B176" s="47">
        <v>1</v>
      </c>
      <c r="C176" s="49">
        <v>1.0319651941256042E-8</v>
      </c>
      <c r="D176" s="47">
        <v>821</v>
      </c>
      <c r="E176" s="49">
        <v>3.7853412379311646E-7</v>
      </c>
    </row>
    <row r="177" spans="1:5" x14ac:dyDescent="0.25">
      <c r="A177" s="47">
        <v>233</v>
      </c>
      <c r="B177" s="47">
        <v>1</v>
      </c>
      <c r="C177" s="49">
        <v>1.0319651941256042E-8</v>
      </c>
      <c r="D177" s="47">
        <v>274</v>
      </c>
      <c r="E177" s="49">
        <v>1.2633172949977333E-7</v>
      </c>
    </row>
    <row r="178" spans="1:5" x14ac:dyDescent="0.25">
      <c r="A178" s="47">
        <v>234</v>
      </c>
      <c r="B178" s="47">
        <v>1</v>
      </c>
      <c r="C178" s="49">
        <v>1.0319651941256042E-8</v>
      </c>
      <c r="D178" s="47">
        <v>448</v>
      </c>
      <c r="E178" s="49">
        <v>2.0655698837919145E-7</v>
      </c>
    </row>
    <row r="179" spans="1:5" x14ac:dyDescent="0.25">
      <c r="A179" s="47">
        <v>237</v>
      </c>
      <c r="B179" s="47">
        <v>1</v>
      </c>
      <c r="C179" s="49">
        <v>1.0319651941256042E-8</v>
      </c>
      <c r="D179" s="47">
        <v>417</v>
      </c>
      <c r="E179" s="49">
        <v>1.9226398248688131E-7</v>
      </c>
    </row>
    <row r="180" spans="1:5" x14ac:dyDescent="0.25">
      <c r="A180" s="47">
        <v>244</v>
      </c>
      <c r="B180" s="47">
        <v>1</v>
      </c>
      <c r="C180" s="49">
        <v>1.0319651941256042E-8</v>
      </c>
      <c r="D180" s="47">
        <v>298</v>
      </c>
      <c r="E180" s="49">
        <v>1.373972824486586E-7</v>
      </c>
    </row>
    <row r="181" spans="1:5" x14ac:dyDescent="0.25">
      <c r="A181" s="47">
        <v>248</v>
      </c>
      <c r="B181" s="47">
        <v>1</v>
      </c>
      <c r="C181" s="49">
        <v>1.0319651941256042E-8</v>
      </c>
      <c r="D181" s="47">
        <v>304</v>
      </c>
      <c r="E181" s="49">
        <v>1.401636706858799E-7</v>
      </c>
    </row>
    <row r="182" spans="1:5" x14ac:dyDescent="0.25">
      <c r="A182" s="47">
        <v>256</v>
      </c>
      <c r="B182" s="47">
        <v>1</v>
      </c>
      <c r="C182" s="49">
        <v>1.0319651941256042E-8</v>
      </c>
      <c r="D182" s="47">
        <v>299</v>
      </c>
      <c r="E182" s="49">
        <v>1.3785834715486214E-7</v>
      </c>
    </row>
    <row r="183" spans="1:5" x14ac:dyDescent="0.25">
      <c r="A183" s="47">
        <v>257</v>
      </c>
      <c r="B183" s="47">
        <v>1</v>
      </c>
      <c r="C183" s="49">
        <v>1.0319651941256042E-8</v>
      </c>
      <c r="D183" s="47">
        <v>303</v>
      </c>
      <c r="E183" s="49">
        <v>1.3970260597967636E-7</v>
      </c>
    </row>
    <row r="184" spans="1:5" x14ac:dyDescent="0.25">
      <c r="A184" s="47">
        <v>260</v>
      </c>
      <c r="B184" s="47">
        <v>1</v>
      </c>
      <c r="C184" s="49">
        <v>1.0319651941256042E-8</v>
      </c>
      <c r="D184" s="47">
        <v>260</v>
      </c>
      <c r="E184" s="49">
        <v>1.198768236129236E-7</v>
      </c>
    </row>
    <row r="185" spans="1:5" x14ac:dyDescent="0.25">
      <c r="A185" s="47">
        <v>273</v>
      </c>
      <c r="B185" s="47">
        <v>1</v>
      </c>
      <c r="C185" s="49">
        <v>1.0319651941256042E-8</v>
      </c>
      <c r="D185" s="47">
        <v>484</v>
      </c>
      <c r="E185" s="49">
        <v>2.2315531780251933E-7</v>
      </c>
    </row>
    <row r="186" spans="1:5" x14ac:dyDescent="0.25">
      <c r="A186" s="47">
        <v>291</v>
      </c>
      <c r="B186" s="47">
        <v>1</v>
      </c>
      <c r="C186" s="49">
        <v>1.0319651941256042E-8</v>
      </c>
      <c r="D186" s="47">
        <v>611</v>
      </c>
      <c r="E186" s="49">
        <v>2.8171053549037049E-7</v>
      </c>
    </row>
    <row r="187" spans="1:5" x14ac:dyDescent="0.25">
      <c r="A187" s="47">
        <v>301</v>
      </c>
      <c r="B187" s="47">
        <v>1</v>
      </c>
      <c r="C187" s="49">
        <v>1.0319651941256042E-8</v>
      </c>
      <c r="D187" s="47">
        <v>879</v>
      </c>
      <c r="E187" s="49">
        <v>4.0527587675292246E-7</v>
      </c>
    </row>
    <row r="188" spans="1:5" x14ac:dyDescent="0.25">
      <c r="A188" s="47">
        <v>320</v>
      </c>
      <c r="B188" s="47">
        <v>1</v>
      </c>
      <c r="C188" s="49">
        <v>1.0319651941256042E-8</v>
      </c>
      <c r="D188" s="47">
        <v>320</v>
      </c>
      <c r="E188" s="49">
        <v>1.4754070598513675E-7</v>
      </c>
    </row>
    <row r="189" spans="1:5" x14ac:dyDescent="0.25">
      <c r="A189" s="47">
        <v>329</v>
      </c>
      <c r="B189" s="47">
        <v>1</v>
      </c>
      <c r="C189" s="49">
        <v>1.0319651941256042E-8</v>
      </c>
      <c r="D189" s="47">
        <v>635</v>
      </c>
      <c r="E189" s="49">
        <v>2.9277608843925572E-7</v>
      </c>
    </row>
    <row r="190" spans="1:5" x14ac:dyDescent="0.25">
      <c r="A190" s="47">
        <v>355</v>
      </c>
      <c r="B190" s="47">
        <v>1</v>
      </c>
      <c r="C190" s="49">
        <v>1.0319651941256042E-8</v>
      </c>
      <c r="D190" s="47">
        <v>355</v>
      </c>
      <c r="E190" s="49">
        <v>1.6367797070226108E-7</v>
      </c>
    </row>
    <row r="191" spans="1:5" x14ac:dyDescent="0.25">
      <c r="A191" s="47">
        <v>519</v>
      </c>
      <c r="B191" s="47">
        <v>1</v>
      </c>
      <c r="C191" s="49">
        <v>1.0319651941256042E-8</v>
      </c>
      <c r="D191" s="47">
        <v>638</v>
      </c>
      <c r="E191" s="49">
        <v>2.9415928255786635E-7</v>
      </c>
    </row>
    <row r="192" spans="1:5" x14ac:dyDescent="0.25">
      <c r="A192" s="47">
        <v>621</v>
      </c>
      <c r="B192" s="47">
        <v>1</v>
      </c>
      <c r="C192" s="49">
        <v>1.0319651941256042E-8</v>
      </c>
      <c r="D192" s="47">
        <v>695</v>
      </c>
      <c r="E192" s="49">
        <v>3.2043997081146887E-7</v>
      </c>
    </row>
    <row r="193" spans="4:5" x14ac:dyDescent="0.25">
      <c r="D193" s="86"/>
      <c r="E193" s="86"/>
    </row>
    <row r="194" spans="4:5" x14ac:dyDescent="0.25">
      <c r="D194" s="86"/>
      <c r="E194" s="86"/>
    </row>
    <row r="195" spans="4:5" x14ac:dyDescent="0.25">
      <c r="D195" s="86"/>
      <c r="E195" s="86"/>
    </row>
    <row r="196" spans="4:5" x14ac:dyDescent="0.25">
      <c r="D196" s="86"/>
      <c r="E196" s="86"/>
    </row>
    <row r="197" spans="4:5" x14ac:dyDescent="0.25">
      <c r="D197" s="86"/>
      <c r="E197" s="86"/>
    </row>
    <row r="198" spans="4:5" x14ac:dyDescent="0.25">
      <c r="D198" s="86"/>
      <c r="E198" s="86"/>
    </row>
    <row r="199" spans="4:5" x14ac:dyDescent="0.25">
      <c r="D199" s="86"/>
      <c r="E199" s="86"/>
    </row>
    <row r="200" spans="4:5" x14ac:dyDescent="0.25">
      <c r="D200" s="86"/>
      <c r="E200" s="86"/>
    </row>
    <row r="201" spans="4:5" x14ac:dyDescent="0.25">
      <c r="D201" s="86"/>
      <c r="E201" s="86"/>
    </row>
    <row r="202" spans="4:5" x14ac:dyDescent="0.25">
      <c r="D202" s="86"/>
      <c r="E202" s="86"/>
    </row>
    <row r="203" spans="4:5" x14ac:dyDescent="0.25">
      <c r="D203" s="86"/>
      <c r="E203" s="86"/>
    </row>
    <row r="204" spans="4:5" x14ac:dyDescent="0.25">
      <c r="D204" s="86"/>
      <c r="E204" s="86"/>
    </row>
    <row r="205" spans="4:5" x14ac:dyDescent="0.25">
      <c r="D205" s="86"/>
      <c r="E205" s="86"/>
    </row>
    <row r="206" spans="4:5" x14ac:dyDescent="0.25">
      <c r="D206" s="86"/>
      <c r="E206" s="86"/>
    </row>
    <row r="207" spans="4:5" x14ac:dyDescent="0.25">
      <c r="D207" s="86"/>
      <c r="E207" s="86"/>
    </row>
    <row r="208" spans="4:5" x14ac:dyDescent="0.25">
      <c r="D208" s="86"/>
      <c r="E208" s="86"/>
    </row>
    <row r="209" spans="4:5" x14ac:dyDescent="0.25">
      <c r="D209" s="86"/>
      <c r="E209" s="86"/>
    </row>
    <row r="210" spans="4:5" x14ac:dyDescent="0.25">
      <c r="D210" s="86"/>
      <c r="E210" s="86"/>
    </row>
    <row r="211" spans="4:5" x14ac:dyDescent="0.25">
      <c r="D211" s="86"/>
      <c r="E211" s="86"/>
    </row>
    <row r="212" spans="4:5" x14ac:dyDescent="0.25">
      <c r="D212" s="86"/>
      <c r="E212" s="86"/>
    </row>
    <row r="213" spans="4:5" x14ac:dyDescent="0.25">
      <c r="D213" s="86"/>
      <c r="E213" s="86"/>
    </row>
    <row r="214" spans="4:5" x14ac:dyDescent="0.25">
      <c r="D214" s="86"/>
      <c r="E214" s="86"/>
    </row>
    <row r="215" spans="4:5" x14ac:dyDescent="0.25">
      <c r="D215" s="86"/>
      <c r="E215" s="86"/>
    </row>
    <row r="216" spans="4:5" x14ac:dyDescent="0.25">
      <c r="D216" s="86"/>
      <c r="E216" s="86"/>
    </row>
    <row r="217" spans="4:5" x14ac:dyDescent="0.25">
      <c r="D217" s="86"/>
      <c r="E217" s="86"/>
    </row>
    <row r="218" spans="4:5" x14ac:dyDescent="0.25">
      <c r="D218" s="86"/>
      <c r="E218" s="86"/>
    </row>
    <row r="219" spans="4:5" x14ac:dyDescent="0.25">
      <c r="D219" s="86"/>
      <c r="E219" s="86"/>
    </row>
    <row r="220" spans="4:5" x14ac:dyDescent="0.25">
      <c r="D220" s="86"/>
      <c r="E220" s="86"/>
    </row>
    <row r="221" spans="4:5" x14ac:dyDescent="0.25">
      <c r="D221" s="86"/>
      <c r="E221" s="86"/>
    </row>
    <row r="222" spans="4:5" x14ac:dyDescent="0.25">
      <c r="D222" s="86"/>
      <c r="E222" s="86"/>
    </row>
    <row r="223" spans="4:5" x14ac:dyDescent="0.25">
      <c r="D223" s="86"/>
      <c r="E223" s="86"/>
    </row>
    <row r="224" spans="4:5" x14ac:dyDescent="0.25">
      <c r="D224" s="86"/>
      <c r="E224" s="86"/>
    </row>
    <row r="225" spans="4:5" x14ac:dyDescent="0.25">
      <c r="D225" s="86"/>
      <c r="E225" s="86"/>
    </row>
    <row r="226" spans="4:5" x14ac:dyDescent="0.25">
      <c r="D226" s="86"/>
      <c r="E226" s="86"/>
    </row>
    <row r="227" spans="4:5" x14ac:dyDescent="0.25">
      <c r="D227" s="86"/>
      <c r="E227" s="86"/>
    </row>
    <row r="228" spans="4:5" x14ac:dyDescent="0.25">
      <c r="D228" s="86"/>
      <c r="E228" s="86"/>
    </row>
    <row r="229" spans="4:5" x14ac:dyDescent="0.25">
      <c r="D229" s="86"/>
      <c r="E229" s="86"/>
    </row>
    <row r="230" spans="4:5" x14ac:dyDescent="0.25">
      <c r="D230" s="86"/>
      <c r="E230" s="86"/>
    </row>
    <row r="231" spans="4:5" x14ac:dyDescent="0.25">
      <c r="D231" s="86"/>
      <c r="E231" s="86"/>
    </row>
    <row r="232" spans="4:5" x14ac:dyDescent="0.25">
      <c r="D232" s="86"/>
      <c r="E232" s="86"/>
    </row>
    <row r="233" spans="4:5" x14ac:dyDescent="0.25">
      <c r="D233" s="86"/>
      <c r="E233" s="86"/>
    </row>
    <row r="234" spans="4:5" x14ac:dyDescent="0.25">
      <c r="D234" s="86"/>
      <c r="E234" s="86"/>
    </row>
    <row r="235" spans="4:5" x14ac:dyDescent="0.25">
      <c r="D235" s="86"/>
      <c r="E235" s="86"/>
    </row>
    <row r="236" spans="4:5" x14ac:dyDescent="0.25">
      <c r="D236" s="86"/>
      <c r="E236" s="86"/>
    </row>
    <row r="237" spans="4:5" x14ac:dyDescent="0.25">
      <c r="D237" s="86"/>
      <c r="E237" s="86"/>
    </row>
    <row r="238" spans="4:5" x14ac:dyDescent="0.25">
      <c r="D238" s="86"/>
      <c r="E238" s="86"/>
    </row>
    <row r="239" spans="4:5" x14ac:dyDescent="0.25">
      <c r="D239" s="86"/>
      <c r="E239" s="86"/>
    </row>
    <row r="240" spans="4:5" x14ac:dyDescent="0.25">
      <c r="D240" s="86"/>
      <c r="E240" s="86"/>
    </row>
    <row r="241" spans="4:5" x14ac:dyDescent="0.25">
      <c r="D241" s="86"/>
      <c r="E241" s="86"/>
    </row>
    <row r="242" spans="4:5" x14ac:dyDescent="0.25">
      <c r="D242" s="86"/>
      <c r="E242" s="86"/>
    </row>
    <row r="243" spans="4:5" x14ac:dyDescent="0.25">
      <c r="D243" s="86"/>
      <c r="E243" s="86"/>
    </row>
    <row r="244" spans="4:5" x14ac:dyDescent="0.25">
      <c r="D244" s="86"/>
      <c r="E244" s="86"/>
    </row>
    <row r="245" spans="4:5" x14ac:dyDescent="0.25">
      <c r="D245" s="86"/>
      <c r="E245" s="86"/>
    </row>
    <row r="246" spans="4:5" x14ac:dyDescent="0.25">
      <c r="D246" s="86"/>
      <c r="E246" s="86"/>
    </row>
    <row r="247" spans="4:5" x14ac:dyDescent="0.25">
      <c r="D247" s="86"/>
      <c r="E247" s="86"/>
    </row>
    <row r="248" spans="4:5" x14ac:dyDescent="0.25">
      <c r="D248" s="86"/>
      <c r="E248" s="86"/>
    </row>
    <row r="249" spans="4:5" x14ac:dyDescent="0.25">
      <c r="D249" s="86"/>
      <c r="E249" s="86"/>
    </row>
    <row r="250" spans="4:5" x14ac:dyDescent="0.25">
      <c r="D250" s="86"/>
      <c r="E250" s="86"/>
    </row>
    <row r="251" spans="4:5" x14ac:dyDescent="0.25">
      <c r="D251" s="86"/>
      <c r="E251" s="86"/>
    </row>
    <row r="252" spans="4:5" x14ac:dyDescent="0.25">
      <c r="D252" s="86"/>
      <c r="E252" s="86"/>
    </row>
    <row r="253" spans="4:5" x14ac:dyDescent="0.25">
      <c r="D253" s="86"/>
      <c r="E253" s="86"/>
    </row>
    <row r="254" spans="4:5" x14ac:dyDescent="0.25">
      <c r="D254" s="86"/>
      <c r="E254" s="86"/>
    </row>
    <row r="255" spans="4:5" x14ac:dyDescent="0.25">
      <c r="D255" s="86"/>
      <c r="E255" s="86"/>
    </row>
    <row r="256" spans="4:5" x14ac:dyDescent="0.25">
      <c r="D256" s="86"/>
      <c r="E256" s="86"/>
    </row>
    <row r="257" spans="4:5" x14ac:dyDescent="0.25">
      <c r="D257" s="86"/>
      <c r="E257" s="86"/>
    </row>
    <row r="258" spans="4:5" x14ac:dyDescent="0.25">
      <c r="D258" s="86"/>
      <c r="E258" s="86"/>
    </row>
    <row r="259" spans="4:5" x14ac:dyDescent="0.25">
      <c r="D259" s="86"/>
      <c r="E259" s="86"/>
    </row>
    <row r="260" spans="4:5" x14ac:dyDescent="0.25">
      <c r="D260" s="86"/>
      <c r="E260" s="86"/>
    </row>
    <row r="261" spans="4:5" x14ac:dyDescent="0.25">
      <c r="D261" s="86"/>
      <c r="E261" s="86"/>
    </row>
    <row r="262" spans="4:5" x14ac:dyDescent="0.25">
      <c r="D262" s="86"/>
      <c r="E262" s="86"/>
    </row>
    <row r="263" spans="4:5" x14ac:dyDescent="0.25">
      <c r="D263" s="86"/>
      <c r="E263" s="86"/>
    </row>
    <row r="264" spans="4:5" x14ac:dyDescent="0.25">
      <c r="D264" s="86"/>
      <c r="E264" s="86"/>
    </row>
    <row r="265" spans="4:5" x14ac:dyDescent="0.25">
      <c r="D265" s="86"/>
      <c r="E265" s="86"/>
    </row>
    <row r="266" spans="4:5" x14ac:dyDescent="0.25">
      <c r="D266" s="86"/>
      <c r="E266" s="86"/>
    </row>
    <row r="267" spans="4:5" x14ac:dyDescent="0.25">
      <c r="D267" s="86"/>
      <c r="E267" s="86"/>
    </row>
    <row r="268" spans="4:5" x14ac:dyDescent="0.25">
      <c r="D268" s="86"/>
      <c r="E268" s="86"/>
    </row>
    <row r="269" spans="4:5" x14ac:dyDescent="0.25">
      <c r="D269" s="86"/>
      <c r="E269" s="86"/>
    </row>
    <row r="270" spans="4:5" x14ac:dyDescent="0.25">
      <c r="D270" s="86"/>
      <c r="E270" s="86"/>
    </row>
    <row r="271" spans="4:5" x14ac:dyDescent="0.25">
      <c r="D271" s="86"/>
      <c r="E271" s="86"/>
    </row>
    <row r="272" spans="4:5" x14ac:dyDescent="0.25">
      <c r="D272" s="86"/>
      <c r="E272" s="86"/>
    </row>
    <row r="273" spans="4:5" x14ac:dyDescent="0.25">
      <c r="D273" s="86"/>
      <c r="E273" s="86"/>
    </row>
    <row r="274" spans="4:5" x14ac:dyDescent="0.25">
      <c r="D274" s="86"/>
      <c r="E274" s="86"/>
    </row>
    <row r="275" spans="4:5" x14ac:dyDescent="0.25">
      <c r="D275" s="86"/>
      <c r="E275" s="86"/>
    </row>
    <row r="276" spans="4:5" x14ac:dyDescent="0.25">
      <c r="D276" s="86"/>
      <c r="E276" s="86"/>
    </row>
    <row r="277" spans="4:5" x14ac:dyDescent="0.25">
      <c r="D277" s="86"/>
      <c r="E277" s="86"/>
    </row>
    <row r="278" spans="4:5" x14ac:dyDescent="0.25">
      <c r="D278" s="86"/>
      <c r="E278" s="86"/>
    </row>
    <row r="279" spans="4:5" x14ac:dyDescent="0.25">
      <c r="D279" s="86"/>
      <c r="E279" s="86"/>
    </row>
    <row r="280" spans="4:5" x14ac:dyDescent="0.25">
      <c r="D280" s="86"/>
      <c r="E280" s="86"/>
    </row>
    <row r="281" spans="4:5" x14ac:dyDescent="0.25">
      <c r="D281" s="86"/>
      <c r="E281" s="86"/>
    </row>
    <row r="282" spans="4:5" x14ac:dyDescent="0.25">
      <c r="D282" s="86"/>
      <c r="E282" s="86"/>
    </row>
    <row r="283" spans="4:5" x14ac:dyDescent="0.25">
      <c r="D283" s="86"/>
      <c r="E283" s="86"/>
    </row>
    <row r="284" spans="4:5" x14ac:dyDescent="0.25">
      <c r="D284" s="86"/>
      <c r="E284" s="86"/>
    </row>
  </sheetData>
  <pageMargins left="0.70866141732283472" right="0.70866141732283472" top="0.74803149606299213" bottom="0.74803149606299213" header="0.31496062992125984" footer="0.31496062992125984"/>
  <pageSetup paperSize="9" scale="20" firstPageNumber="0" orientation="landscape" r:id="rId1"/>
  <headerFooter>
    <oddHeader>&amp;CMethodological changes to HES - Data Tables v3.0</oddHeader>
    <oddFooter>&amp;LCopyright © 2020 NHS Digital&amp;RPage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674C9-ED28-4812-9517-8AD75AC64EB4}">
  <sheetPr>
    <pageSetUpPr fitToPage="1"/>
  </sheetPr>
  <dimension ref="A1:M15"/>
  <sheetViews>
    <sheetView showGridLines="0" zoomScaleNormal="100" workbookViewId="0">
      <selection activeCell="A36" sqref="A36:B36"/>
    </sheetView>
  </sheetViews>
  <sheetFormatPr defaultRowHeight="15.5" x14ac:dyDescent="0.35"/>
  <cols>
    <col min="1" max="1" width="32.3828125" customWidth="1"/>
    <col min="2" max="13" width="12.69140625" customWidth="1"/>
  </cols>
  <sheetData>
    <row r="1" spans="1:13" x14ac:dyDescent="0.35">
      <c r="A1" s="37" t="s">
        <v>152</v>
      </c>
    </row>
    <row r="2" spans="1:13" x14ac:dyDescent="0.35">
      <c r="A2" s="37"/>
    </row>
    <row r="3" spans="1:13" x14ac:dyDescent="0.35">
      <c r="B3" s="91"/>
      <c r="C3" s="91"/>
    </row>
    <row r="4" spans="1:13" ht="16" thickBot="1" x14ac:dyDescent="0.4"/>
    <row r="5" spans="1:13" ht="16" thickBot="1" x14ac:dyDescent="0.4">
      <c r="A5" s="1"/>
      <c r="B5" s="187" t="s">
        <v>24</v>
      </c>
      <c r="C5" s="188"/>
      <c r="D5" s="189"/>
      <c r="E5" s="187" t="s">
        <v>27</v>
      </c>
      <c r="F5" s="188"/>
      <c r="G5" s="189"/>
      <c r="H5" s="187" t="s">
        <v>28</v>
      </c>
      <c r="I5" s="188"/>
      <c r="J5" s="189"/>
      <c r="K5" s="187" t="s">
        <v>73</v>
      </c>
      <c r="L5" s="188"/>
      <c r="M5" s="189"/>
    </row>
    <row r="6" spans="1:13" s="112" customFormat="1" ht="69.5" thickBot="1" x14ac:dyDescent="0.4">
      <c r="A6" s="113"/>
      <c r="B6" s="106" t="s">
        <v>147</v>
      </c>
      <c r="C6" s="106" t="s">
        <v>139</v>
      </c>
      <c r="D6" s="106" t="s">
        <v>31</v>
      </c>
      <c r="E6" s="106" t="s">
        <v>147</v>
      </c>
      <c r="F6" s="106" t="s">
        <v>139</v>
      </c>
      <c r="G6" s="106" t="s">
        <v>31</v>
      </c>
      <c r="H6" s="106" t="s">
        <v>147</v>
      </c>
      <c r="I6" s="106" t="s">
        <v>139</v>
      </c>
      <c r="J6" s="106" t="s">
        <v>31</v>
      </c>
      <c r="K6" s="106" t="s">
        <v>147</v>
      </c>
      <c r="L6" s="106" t="s">
        <v>139</v>
      </c>
      <c r="M6" s="106" t="s">
        <v>31</v>
      </c>
    </row>
    <row r="7" spans="1:13" ht="16" thickBot="1" x14ac:dyDescent="0.4">
      <c r="A7" s="1"/>
      <c r="B7" s="187" t="s">
        <v>69</v>
      </c>
      <c r="C7" s="188"/>
      <c r="D7" s="189"/>
      <c r="E7" s="187" t="s">
        <v>71</v>
      </c>
      <c r="F7" s="188"/>
      <c r="G7" s="189"/>
      <c r="H7" s="187" t="s">
        <v>70</v>
      </c>
      <c r="I7" s="188"/>
      <c r="J7" s="189"/>
      <c r="K7" s="99"/>
      <c r="L7" s="100"/>
      <c r="M7" s="101"/>
    </row>
    <row r="8" spans="1:13" ht="16" thickBot="1" x14ac:dyDescent="0.4">
      <c r="A8" s="115" t="s">
        <v>148</v>
      </c>
      <c r="B8" s="58">
        <v>202690</v>
      </c>
      <c r="C8" s="58">
        <v>915788</v>
      </c>
      <c r="D8" s="116">
        <f>B8/C8</f>
        <v>0.22132851708037232</v>
      </c>
      <c r="E8" s="58">
        <v>580358</v>
      </c>
      <c r="F8" s="58">
        <v>1318089</v>
      </c>
      <c r="G8" s="116">
        <f>E8/F8</f>
        <v>0.44030258958234231</v>
      </c>
      <c r="H8" s="58">
        <v>651527</v>
      </c>
      <c r="I8" s="58">
        <v>1593542</v>
      </c>
      <c r="J8" s="116">
        <f>H8/I8</f>
        <v>0.40885461443752347</v>
      </c>
      <c r="K8" s="58">
        <v>1428228</v>
      </c>
      <c r="L8" s="58">
        <v>3746888</v>
      </c>
      <c r="M8" s="116">
        <f>K8/L8</f>
        <v>0.38117712619112182</v>
      </c>
    </row>
    <row r="9" spans="1:13" ht="16" thickBot="1" x14ac:dyDescent="0.4">
      <c r="A9" s="115" t="s">
        <v>149</v>
      </c>
      <c r="B9" s="58">
        <v>12924</v>
      </c>
      <c r="C9" s="58">
        <v>31741</v>
      </c>
      <c r="D9" s="116">
        <f t="shared" ref="D9:D10" si="0">B9/C9</f>
        <v>0.40717053653003998</v>
      </c>
      <c r="E9" s="58">
        <v>140331</v>
      </c>
      <c r="F9" s="58">
        <v>184994</v>
      </c>
      <c r="G9" s="116">
        <f t="shared" ref="G9:G10" si="1">E9/F9</f>
        <v>0.75857054823399683</v>
      </c>
      <c r="H9" s="58">
        <v>114082</v>
      </c>
      <c r="I9" s="58">
        <v>160923</v>
      </c>
      <c r="J9" s="116">
        <f t="shared" ref="J9:J10" si="2">H9/I9</f>
        <v>0.70892290101477107</v>
      </c>
      <c r="K9" s="58">
        <v>274055</v>
      </c>
      <c r="L9" s="58">
        <v>440813</v>
      </c>
      <c r="M9" s="116">
        <f t="shared" ref="M9:M10" si="3">K9/L9</f>
        <v>0.62170353415166979</v>
      </c>
    </row>
    <row r="10" spans="1:13" ht="16" thickBot="1" x14ac:dyDescent="0.4">
      <c r="A10" s="115" t="s">
        <v>150</v>
      </c>
      <c r="B10" s="58">
        <v>9637</v>
      </c>
      <c r="C10" s="58">
        <v>16446</v>
      </c>
      <c r="D10" s="116">
        <f t="shared" si="0"/>
        <v>0.58597835339900284</v>
      </c>
      <c r="E10" s="58">
        <v>279407</v>
      </c>
      <c r="F10" s="58">
        <v>318660</v>
      </c>
      <c r="G10" s="116">
        <f t="shared" si="1"/>
        <v>0.8768185526893868</v>
      </c>
      <c r="H10" s="58">
        <v>103815</v>
      </c>
      <c r="I10" s="58">
        <v>113445</v>
      </c>
      <c r="J10" s="116">
        <f t="shared" si="2"/>
        <v>0.91511305037683455</v>
      </c>
      <c r="K10" s="58">
        <v>399018</v>
      </c>
      <c r="L10" s="58">
        <v>473050</v>
      </c>
      <c r="M10" s="116">
        <f t="shared" si="3"/>
        <v>0.84350068703096925</v>
      </c>
    </row>
    <row r="11" spans="1:13" ht="16" thickBot="1" x14ac:dyDescent="0.4">
      <c r="A11" s="1"/>
      <c r="B11" s="187" t="s">
        <v>87</v>
      </c>
      <c r="C11" s="188"/>
      <c r="D11" s="189"/>
      <c r="E11" s="187" t="s">
        <v>87</v>
      </c>
      <c r="F11" s="188"/>
      <c r="G11" s="189"/>
      <c r="H11" s="187" t="s">
        <v>87</v>
      </c>
      <c r="I11" s="188"/>
      <c r="J11" s="189"/>
      <c r="K11" s="187" t="s">
        <v>87</v>
      </c>
      <c r="L11" s="188"/>
      <c r="M11" s="189"/>
    </row>
    <row r="12" spans="1:13" ht="16" thickBot="1" x14ac:dyDescent="0.4">
      <c r="A12" s="115" t="s">
        <v>148</v>
      </c>
      <c r="B12" s="58">
        <v>32336</v>
      </c>
      <c r="C12" s="58">
        <v>106357</v>
      </c>
      <c r="D12" s="116">
        <f>B12/C12</f>
        <v>0.30403264477185327</v>
      </c>
      <c r="E12" s="58">
        <v>388297</v>
      </c>
      <c r="F12" s="58">
        <v>618434</v>
      </c>
      <c r="G12" s="116">
        <f>E12/F12</f>
        <v>0.62787136541651978</v>
      </c>
      <c r="H12" s="58">
        <v>426544</v>
      </c>
      <c r="I12" s="58">
        <v>946074</v>
      </c>
      <c r="J12" s="116">
        <f>H12/I12</f>
        <v>0.4508569097131937</v>
      </c>
      <c r="K12" s="58">
        <v>860620</v>
      </c>
      <c r="L12" s="58">
        <v>1653214</v>
      </c>
      <c r="M12" s="116">
        <f>K12/L12</f>
        <v>0.52057386400066774</v>
      </c>
    </row>
    <row r="13" spans="1:13" ht="16" thickBot="1" x14ac:dyDescent="0.4">
      <c r="A13" s="115" t="s">
        <v>149</v>
      </c>
      <c r="B13" s="58">
        <v>3334</v>
      </c>
      <c r="C13" s="58">
        <v>5083</v>
      </c>
      <c r="D13" s="116">
        <f>B13/C13</f>
        <v>0.65591186307298843</v>
      </c>
      <c r="E13" s="58">
        <v>113182</v>
      </c>
      <c r="F13" s="58">
        <v>124876</v>
      </c>
      <c r="G13" s="116">
        <f t="shared" ref="G13:G14" si="4">E13/F13</f>
        <v>0.90635510426342936</v>
      </c>
      <c r="H13" s="58">
        <v>93779</v>
      </c>
      <c r="I13" s="58">
        <v>113903</v>
      </c>
      <c r="J13" s="116">
        <f t="shared" ref="J13:J14" si="5">H13/I13</f>
        <v>0.82332335408198198</v>
      </c>
      <c r="K13" s="58">
        <v>218111</v>
      </c>
      <c r="L13" s="58">
        <v>261897</v>
      </c>
      <c r="M13" s="116">
        <f t="shared" ref="M13:M14" si="6">K13/L13</f>
        <v>0.83281213606875981</v>
      </c>
    </row>
    <row r="14" spans="1:13" ht="16" thickBot="1" x14ac:dyDescent="0.4">
      <c r="A14" s="115" t="s">
        <v>150</v>
      </c>
      <c r="B14" s="58">
        <v>2568</v>
      </c>
      <c r="C14" s="58">
        <v>3013</v>
      </c>
      <c r="D14" s="116">
        <f>B14/C14</f>
        <v>0.85230667109193492</v>
      </c>
      <c r="E14" s="58">
        <v>245671</v>
      </c>
      <c r="F14" s="58">
        <v>262672</v>
      </c>
      <c r="G14" s="116">
        <f t="shared" si="4"/>
        <v>0.93527669488944387</v>
      </c>
      <c r="H14" s="58">
        <v>88852</v>
      </c>
      <c r="I14" s="58">
        <v>94304</v>
      </c>
      <c r="J14" s="116">
        <f t="shared" si="5"/>
        <v>0.94218696979979644</v>
      </c>
      <c r="K14" s="58">
        <v>344766</v>
      </c>
      <c r="L14" s="58">
        <v>371770</v>
      </c>
      <c r="M14" s="116">
        <f t="shared" si="6"/>
        <v>0.92736369260564322</v>
      </c>
    </row>
    <row r="15" spans="1:13" ht="52.5" customHeight="1" x14ac:dyDescent="0.35">
      <c r="A15" s="196" t="s">
        <v>151</v>
      </c>
      <c r="B15" s="196"/>
      <c r="C15" s="196"/>
      <c r="D15" s="196"/>
      <c r="E15" s="196"/>
      <c r="F15" s="196"/>
      <c r="G15" s="196"/>
      <c r="H15" s="196"/>
    </row>
  </sheetData>
  <mergeCells count="12">
    <mergeCell ref="B5:D5"/>
    <mergeCell ref="E5:G5"/>
    <mergeCell ref="H5:J5"/>
    <mergeCell ref="K5:M5"/>
    <mergeCell ref="A15:H15"/>
    <mergeCell ref="B7:D7"/>
    <mergeCell ref="E7:G7"/>
    <mergeCell ref="H7:J7"/>
    <mergeCell ref="B11:D11"/>
    <mergeCell ref="E11:G11"/>
    <mergeCell ref="H11:J11"/>
    <mergeCell ref="K11:M11"/>
  </mergeCells>
  <pageMargins left="0.70866141732283472" right="0.70866141732283472" top="0.74803149606299213" bottom="0.74803149606299213" header="0.31496062992125984" footer="0.31496062992125984"/>
  <pageSetup paperSize="9" scale="59" orientation="landscape" r:id="rId1"/>
  <headerFooter>
    <oddHeader>&amp;CMethodological changes to HES - Data Tables v3.0</oddHeader>
    <oddFooter>&amp;LCopyright © 2020 NHS Digital&amp;RPage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29EBB-2FA2-46AA-BD9D-3C0494E408F8}">
  <sheetPr>
    <pageSetUpPr fitToPage="1"/>
  </sheetPr>
  <dimension ref="A1:M10"/>
  <sheetViews>
    <sheetView showGridLines="0" zoomScaleNormal="100" workbookViewId="0">
      <selection activeCell="A36" sqref="A36:B36"/>
    </sheetView>
  </sheetViews>
  <sheetFormatPr defaultRowHeight="15.5" x14ac:dyDescent="0.35"/>
  <cols>
    <col min="1" max="1" width="24.3046875" customWidth="1"/>
    <col min="2" max="2" width="10.69140625" customWidth="1"/>
    <col min="3" max="3" width="10.69140625" hidden="1" customWidth="1"/>
    <col min="4" max="4" width="10.69140625" customWidth="1" collapsed="1"/>
    <col min="5" max="5" width="10.69140625" customWidth="1"/>
    <col min="6" max="6" width="10.69140625" hidden="1" customWidth="1"/>
    <col min="7" max="7" width="10.69140625" customWidth="1" collapsed="1"/>
    <col min="8" max="8" width="10.69140625" customWidth="1"/>
    <col min="9" max="9" width="10.69140625" hidden="1" customWidth="1"/>
    <col min="10" max="10" width="10.69140625" customWidth="1" collapsed="1"/>
    <col min="11" max="11" width="10.69140625" customWidth="1"/>
    <col min="12" max="12" width="10.69140625" hidden="1" customWidth="1"/>
    <col min="13" max="13" width="10.69140625" customWidth="1" collapsed="1"/>
  </cols>
  <sheetData>
    <row r="1" spans="1:13" x14ac:dyDescent="0.35">
      <c r="A1" s="37" t="s">
        <v>156</v>
      </c>
    </row>
    <row r="2" spans="1:13" x14ac:dyDescent="0.35">
      <c r="A2" s="37"/>
    </row>
    <row r="3" spans="1:13" x14ac:dyDescent="0.35">
      <c r="B3" s="91"/>
      <c r="C3" s="91"/>
    </row>
    <row r="4" spans="1:13" ht="16" thickBot="1" x14ac:dyDescent="0.4"/>
    <row r="5" spans="1:13" ht="16" thickBot="1" x14ac:dyDescent="0.4">
      <c r="B5" s="187" t="s">
        <v>24</v>
      </c>
      <c r="C5" s="188"/>
      <c r="D5" s="189"/>
      <c r="E5" s="187" t="s">
        <v>27</v>
      </c>
      <c r="F5" s="188"/>
      <c r="G5" s="189"/>
      <c r="H5" s="187" t="s">
        <v>28</v>
      </c>
      <c r="I5" s="188"/>
      <c r="J5" s="189"/>
      <c r="K5" s="187" t="s">
        <v>73</v>
      </c>
      <c r="L5" s="188"/>
      <c r="M5" s="189"/>
    </row>
    <row r="6" spans="1:13" s="112" customFormat="1" ht="104" thickBot="1" x14ac:dyDescent="0.4">
      <c r="B6" s="110" t="s">
        <v>153</v>
      </c>
      <c r="C6" s="110" t="s">
        <v>154</v>
      </c>
      <c r="D6" s="110" t="s">
        <v>31</v>
      </c>
      <c r="E6" s="110" t="s">
        <v>153</v>
      </c>
      <c r="F6" s="110" t="s">
        <v>154</v>
      </c>
      <c r="G6" s="110" t="s">
        <v>31</v>
      </c>
      <c r="H6" s="110" t="s">
        <v>153</v>
      </c>
      <c r="I6" s="110" t="s">
        <v>154</v>
      </c>
      <c r="J6" s="110" t="s">
        <v>31</v>
      </c>
      <c r="K6" s="110" t="s">
        <v>153</v>
      </c>
      <c r="L6" s="110" t="s">
        <v>154</v>
      </c>
      <c r="M6" s="110" t="s">
        <v>31</v>
      </c>
    </row>
    <row r="7" spans="1:13" ht="16" thickBot="1" x14ac:dyDescent="0.4">
      <c r="A7" s="115" t="s">
        <v>81</v>
      </c>
      <c r="B7" s="117">
        <v>38043</v>
      </c>
      <c r="C7" s="107">
        <v>915788</v>
      </c>
      <c r="D7" s="114">
        <f>B7/C7</f>
        <v>4.1541273744578437E-2</v>
      </c>
      <c r="E7" s="107">
        <v>49556</v>
      </c>
      <c r="F7" s="107">
        <v>1318089</v>
      </c>
      <c r="G7" s="114">
        <f>E7/F7</f>
        <v>3.7596854233667071E-2</v>
      </c>
      <c r="H7" s="107">
        <v>33021</v>
      </c>
      <c r="I7" s="107">
        <v>1593542</v>
      </c>
      <c r="J7" s="114">
        <f>H7/I7</f>
        <v>2.0721763216783744E-2</v>
      </c>
      <c r="K7" s="107">
        <v>133908</v>
      </c>
      <c r="L7" s="107">
        <v>3746888</v>
      </c>
      <c r="M7" s="114">
        <f>K7/L7</f>
        <v>3.5738458155141012E-2</v>
      </c>
    </row>
    <row r="8" spans="1:13" ht="16" thickBot="1" x14ac:dyDescent="0.4">
      <c r="A8" s="115" t="s">
        <v>87</v>
      </c>
      <c r="B8" s="58">
        <v>3845</v>
      </c>
      <c r="C8" s="58">
        <v>106357</v>
      </c>
      <c r="D8" s="116">
        <f>B8/C8</f>
        <v>3.6151828276465112E-2</v>
      </c>
      <c r="E8" s="58">
        <v>18232</v>
      </c>
      <c r="F8" s="58">
        <v>618434</v>
      </c>
      <c r="G8" s="116">
        <f>E8/F8</f>
        <v>2.9480914697445484E-2</v>
      </c>
      <c r="H8" s="58">
        <v>20845</v>
      </c>
      <c r="I8" s="58">
        <v>946074</v>
      </c>
      <c r="J8" s="116">
        <f>H8/I8</f>
        <v>2.2033160196771078E-2</v>
      </c>
      <c r="K8" s="58">
        <v>45543</v>
      </c>
      <c r="L8" s="58">
        <v>1653214</v>
      </c>
      <c r="M8" s="116">
        <f>K8/L8</f>
        <v>2.754815770977018E-2</v>
      </c>
    </row>
    <row r="10" spans="1:13" ht="99.5" customHeight="1" x14ac:dyDescent="0.35">
      <c r="A10" s="196" t="s">
        <v>155</v>
      </c>
      <c r="B10" s="196"/>
      <c r="C10" s="196"/>
      <c r="D10" s="196"/>
      <c r="E10" s="196"/>
      <c r="F10" s="196"/>
      <c r="G10" s="196"/>
      <c r="H10" s="119"/>
    </row>
  </sheetData>
  <mergeCells count="5">
    <mergeCell ref="K5:M5"/>
    <mergeCell ref="B5:D5"/>
    <mergeCell ref="E5:G5"/>
    <mergeCell ref="H5:J5"/>
    <mergeCell ref="A10:G10"/>
  </mergeCells>
  <pageMargins left="0.70866141732283472" right="0.70866141732283472" top="0.74803149606299213" bottom="0.74803149606299213" header="0.31496062992125984" footer="0.31496062992125984"/>
  <pageSetup paperSize="9" scale="85" orientation="landscape" r:id="rId1"/>
  <headerFooter>
    <oddHeader>&amp;CMethodological changes to HES - Data Tables v3.0</oddHeader>
    <oddFooter>&amp;LCopyright © 2020 NHS Digital&amp;RPage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60692-32BD-479E-9CA3-D33974BA6FC5}">
  <sheetPr>
    <pageSetUpPr fitToPage="1"/>
  </sheetPr>
  <dimension ref="A1:S80"/>
  <sheetViews>
    <sheetView showGridLines="0" zoomScale="90" zoomScaleNormal="90" workbookViewId="0">
      <selection activeCell="A36" sqref="A36:B36"/>
    </sheetView>
  </sheetViews>
  <sheetFormatPr defaultRowHeight="15.5" x14ac:dyDescent="0.35"/>
  <cols>
    <col min="1" max="1" width="15.69140625" customWidth="1"/>
    <col min="2" max="2" width="14.765625" customWidth="1"/>
    <col min="3" max="18" width="10.69140625" customWidth="1"/>
    <col min="19" max="19" width="7" bestFit="1" customWidth="1"/>
  </cols>
  <sheetData>
    <row r="1" spans="1:19" x14ac:dyDescent="0.35">
      <c r="A1" s="37" t="s">
        <v>161</v>
      </c>
    </row>
    <row r="2" spans="1:19" ht="16" thickBot="1" x14ac:dyDescent="0.4">
      <c r="A2" s="37"/>
    </row>
    <row r="3" spans="1:19" ht="16" thickBot="1" x14ac:dyDescent="0.4">
      <c r="B3" s="4"/>
      <c r="C3" s="190" t="s">
        <v>157</v>
      </c>
      <c r="D3" s="191"/>
      <c r="E3" s="191"/>
      <c r="F3" s="192"/>
      <c r="G3" s="190" t="s">
        <v>158</v>
      </c>
      <c r="H3" s="191"/>
      <c r="I3" s="191"/>
      <c r="J3" s="192"/>
      <c r="K3" s="190" t="s">
        <v>159</v>
      </c>
      <c r="L3" s="191"/>
      <c r="M3" s="191"/>
      <c r="N3" s="192"/>
      <c r="O3" s="190" t="s">
        <v>160</v>
      </c>
      <c r="P3" s="191"/>
      <c r="Q3" s="191"/>
      <c r="R3" s="192"/>
    </row>
    <row r="4" spans="1:19" ht="16" thickBot="1" x14ac:dyDescent="0.4">
      <c r="A4" s="109"/>
      <c r="B4" s="110" t="s">
        <v>29</v>
      </c>
      <c r="C4" s="111" t="s">
        <v>75</v>
      </c>
      <c r="D4" s="125" t="s">
        <v>31</v>
      </c>
      <c r="E4" s="111" t="s">
        <v>88</v>
      </c>
      <c r="F4" s="125" t="s">
        <v>31</v>
      </c>
      <c r="G4" s="111" t="s">
        <v>75</v>
      </c>
      <c r="H4" s="125" t="s">
        <v>31</v>
      </c>
      <c r="I4" s="111" t="s">
        <v>88</v>
      </c>
      <c r="J4" s="125" t="s">
        <v>31</v>
      </c>
      <c r="K4" s="111" t="s">
        <v>75</v>
      </c>
      <c r="L4" s="125" t="s">
        <v>31</v>
      </c>
      <c r="M4" s="111" t="s">
        <v>88</v>
      </c>
      <c r="N4" s="125" t="s">
        <v>31</v>
      </c>
      <c r="O4" s="111" t="s">
        <v>75</v>
      </c>
      <c r="P4" s="125" t="s">
        <v>31</v>
      </c>
      <c r="Q4" s="111" t="s">
        <v>88</v>
      </c>
      <c r="R4" s="125" t="s">
        <v>31</v>
      </c>
    </row>
    <row r="5" spans="1:19" ht="16" thickBot="1" x14ac:dyDescent="0.4">
      <c r="A5" s="193" t="s">
        <v>24</v>
      </c>
      <c r="B5" s="2" t="s">
        <v>0</v>
      </c>
      <c r="C5" s="58">
        <v>6928177</v>
      </c>
      <c r="D5" s="126">
        <f>C5/($C5+$G5+$K5+$O5)</f>
        <v>0.97601031321269793</v>
      </c>
      <c r="E5" s="58">
        <v>10894534</v>
      </c>
      <c r="F5" s="126">
        <f>E5/($E5+$I5+$M5+$Q5)</f>
        <v>0.93832846880292586</v>
      </c>
      <c r="G5" s="58">
        <v>164700</v>
      </c>
      <c r="H5" s="126">
        <f>G5/($C5+$G5+$K5+$O5)</f>
        <v>2.3202192811490142E-2</v>
      </c>
      <c r="I5" s="58">
        <v>672404</v>
      </c>
      <c r="J5" s="126">
        <f>I5/($E5+$I5+$M5+$Q5)</f>
        <v>5.7913061333046696E-2</v>
      </c>
      <c r="K5" s="58">
        <v>3036</v>
      </c>
      <c r="L5" s="126">
        <f>K5/($C5+$G5+$K5+$O5)</f>
        <v>4.2769798042309698E-4</v>
      </c>
      <c r="M5" s="58">
        <v>17050</v>
      </c>
      <c r="N5" s="126">
        <f>M5/($E5+$I5+$M5+$Q5)</f>
        <v>1.4684887295858535E-3</v>
      </c>
      <c r="O5" s="58">
        <v>2554</v>
      </c>
      <c r="P5" s="126">
        <f>O5/($C5+$G5+$K5+$O5)</f>
        <v>3.5979599538886356E-4</v>
      </c>
      <c r="Q5" s="58">
        <v>26588</v>
      </c>
      <c r="R5" s="126">
        <f>Q5/($E5+$I5+$M5+$Q5)</f>
        <v>2.2899811344415642E-3</v>
      </c>
      <c r="S5" s="142"/>
    </row>
    <row r="6" spans="1:19" ht="16" thickBot="1" x14ac:dyDescent="0.4">
      <c r="A6" s="194"/>
      <c r="B6" s="2" t="s">
        <v>1</v>
      </c>
      <c r="C6" s="58">
        <v>7108922</v>
      </c>
      <c r="D6" s="126">
        <f t="shared" ref="D6:D69" si="0">C6/($C6+$G6+$K6+$O6)</f>
        <v>0.98319722538671028</v>
      </c>
      <c r="E6" s="58">
        <v>11579014</v>
      </c>
      <c r="F6" s="126">
        <f t="shared" ref="F6:F69" si="1">E6/($E6+$I6+$M6+$Q6)</f>
        <v>0.95876829349883186</v>
      </c>
      <c r="G6" s="58">
        <v>118402</v>
      </c>
      <c r="H6" s="126">
        <f t="shared" ref="H6:H69" si="2">G6/($C6+$G6+$K6+$O6)</f>
        <v>1.637555143807138E-2</v>
      </c>
      <c r="I6" s="58">
        <v>478016</v>
      </c>
      <c r="J6" s="126">
        <f t="shared" ref="J6:J69" si="3">I6/($E6+$I6+$M6+$Q6)</f>
        <v>3.9580795444684458E-2</v>
      </c>
      <c r="K6" s="58">
        <v>2225</v>
      </c>
      <c r="L6" s="126">
        <f t="shared" ref="L6:L69" si="4">K6/($C6+$G6+$K6+$O6)</f>
        <v>3.0772792646837737E-4</v>
      </c>
      <c r="M6" s="58">
        <v>12756</v>
      </c>
      <c r="N6" s="126">
        <f t="shared" ref="N6:N69" si="5">M6/($E6+$I6+$M6+$Q6)</f>
        <v>1.0562253704737813E-3</v>
      </c>
      <c r="O6" s="58">
        <v>864</v>
      </c>
      <c r="P6" s="126">
        <f t="shared" ref="P6:P69" si="6">O6/($C6+$G6+$K6+$O6)</f>
        <v>1.1949524874996767E-4</v>
      </c>
      <c r="Q6" s="58">
        <v>7182</v>
      </c>
      <c r="R6" s="126">
        <f t="shared" ref="R6:R69" si="7">Q6/($E6+$I6+$M6+$Q6)</f>
        <v>5.9468568600993231E-4</v>
      </c>
      <c r="S6" s="142"/>
    </row>
    <row r="7" spans="1:19" ht="16" thickBot="1" x14ac:dyDescent="0.4">
      <c r="A7" s="194"/>
      <c r="B7" s="2" t="s">
        <v>2</v>
      </c>
      <c r="C7" s="58">
        <v>7142752</v>
      </c>
      <c r="D7" s="126">
        <f t="shared" si="0"/>
        <v>0.98828038362051374</v>
      </c>
      <c r="E7" s="58">
        <v>12374459</v>
      </c>
      <c r="F7" s="126">
        <f t="shared" si="1"/>
        <v>0.97257761390776842</v>
      </c>
      <c r="G7" s="58">
        <v>82043</v>
      </c>
      <c r="H7" s="126">
        <f t="shared" si="2"/>
        <v>1.1351575347062002E-2</v>
      </c>
      <c r="I7" s="58">
        <v>331445</v>
      </c>
      <c r="J7" s="126">
        <f t="shared" si="3"/>
        <v>2.6050107503015712E-2</v>
      </c>
      <c r="K7" s="58">
        <v>1818</v>
      </c>
      <c r="L7" s="126">
        <f t="shared" si="4"/>
        <v>2.5154082592005069E-4</v>
      </c>
      <c r="M7" s="58">
        <v>10613</v>
      </c>
      <c r="N7" s="126">
        <f t="shared" si="5"/>
        <v>8.3413474612531718E-4</v>
      </c>
      <c r="O7" s="58">
        <v>842</v>
      </c>
      <c r="P7" s="126">
        <f t="shared" si="6"/>
        <v>1.165002065042259E-4</v>
      </c>
      <c r="Q7" s="58">
        <v>6847</v>
      </c>
      <c r="R7" s="126">
        <f t="shared" si="7"/>
        <v>5.3814384309055368E-4</v>
      </c>
      <c r="S7" s="142"/>
    </row>
    <row r="8" spans="1:19" ht="16" thickBot="1" x14ac:dyDescent="0.4">
      <c r="A8" s="194"/>
      <c r="B8" s="2" t="s">
        <v>3</v>
      </c>
      <c r="C8" s="58">
        <v>7150302</v>
      </c>
      <c r="D8" s="126">
        <f t="shared" si="0"/>
        <v>0.99131148713734085</v>
      </c>
      <c r="E8" s="58">
        <v>12634820</v>
      </c>
      <c r="F8" s="126">
        <f t="shared" si="1"/>
        <v>0.97971522486742635</v>
      </c>
      <c r="G8" s="58">
        <v>60332</v>
      </c>
      <c r="H8" s="126">
        <f t="shared" si="2"/>
        <v>8.3643746294869859E-3</v>
      </c>
      <c r="I8" s="58">
        <v>246542</v>
      </c>
      <c r="J8" s="126">
        <f t="shared" si="3"/>
        <v>1.9117086825872077E-2</v>
      </c>
      <c r="K8" s="58">
        <v>1530</v>
      </c>
      <c r="L8" s="126">
        <f t="shared" si="4"/>
        <v>2.121178343684129E-4</v>
      </c>
      <c r="M8" s="58">
        <v>9165</v>
      </c>
      <c r="N8" s="126">
        <f t="shared" si="5"/>
        <v>7.1066228374523448E-4</v>
      </c>
      <c r="O8" s="58">
        <v>808</v>
      </c>
      <c r="P8" s="126">
        <f t="shared" si="6"/>
        <v>1.1202039880371087E-4</v>
      </c>
      <c r="Q8" s="58">
        <v>5894</v>
      </c>
      <c r="R8" s="126">
        <f t="shared" si="7"/>
        <v>4.5702602295629152E-4</v>
      </c>
      <c r="S8" s="142"/>
    </row>
    <row r="9" spans="1:19" ht="16" thickBot="1" x14ac:dyDescent="0.4">
      <c r="A9" s="194"/>
      <c r="B9" s="2" t="s">
        <v>4</v>
      </c>
      <c r="C9" s="58">
        <v>7097445</v>
      </c>
      <c r="D9" s="126">
        <f t="shared" si="0"/>
        <v>0.99394024352739974</v>
      </c>
      <c r="E9" s="58">
        <v>12790159</v>
      </c>
      <c r="F9" s="126">
        <f t="shared" si="1"/>
        <v>0.98589144444944621</v>
      </c>
      <c r="G9" s="58">
        <v>41471</v>
      </c>
      <c r="H9" s="126">
        <f t="shared" si="2"/>
        <v>5.8076809104297107E-3</v>
      </c>
      <c r="I9" s="58">
        <v>172030</v>
      </c>
      <c r="J9" s="126">
        <f t="shared" si="3"/>
        <v>1.3260421953209357E-2</v>
      </c>
      <c r="K9" s="58">
        <v>1104</v>
      </c>
      <c r="L9" s="126">
        <f t="shared" si="4"/>
        <v>1.5460634479791662E-4</v>
      </c>
      <c r="M9" s="58">
        <v>6148</v>
      </c>
      <c r="N9" s="126">
        <f t="shared" si="5"/>
        <v>4.7390033231605605E-4</v>
      </c>
      <c r="O9" s="58">
        <v>696</v>
      </c>
      <c r="P9" s="126">
        <f t="shared" si="6"/>
        <v>9.7469217372599614E-5</v>
      </c>
      <c r="Q9" s="58">
        <v>4855</v>
      </c>
      <c r="R9" s="126">
        <f t="shared" si="7"/>
        <v>3.7423326502837546E-4</v>
      </c>
      <c r="S9" s="142"/>
    </row>
    <row r="10" spans="1:19" ht="16" thickBot="1" x14ac:dyDescent="0.4">
      <c r="A10" s="194"/>
      <c r="B10" s="2" t="s">
        <v>5</v>
      </c>
      <c r="C10" s="58">
        <v>7242812</v>
      </c>
      <c r="D10" s="126">
        <f t="shared" si="0"/>
        <v>0.9956774954961024</v>
      </c>
      <c r="E10" s="58">
        <v>13308358</v>
      </c>
      <c r="F10" s="126">
        <f t="shared" si="1"/>
        <v>0.99003998067881971</v>
      </c>
      <c r="G10" s="58">
        <v>29787</v>
      </c>
      <c r="H10" s="126">
        <f t="shared" si="2"/>
        <v>4.0948523250834623E-3</v>
      </c>
      <c r="I10" s="58">
        <v>123120</v>
      </c>
      <c r="J10" s="126">
        <f t="shared" si="3"/>
        <v>9.1591857103014724E-3</v>
      </c>
      <c r="K10" s="58">
        <v>1068</v>
      </c>
      <c r="L10" s="126">
        <f t="shared" si="4"/>
        <v>1.4681915880045447E-4</v>
      </c>
      <c r="M10" s="58">
        <v>6203</v>
      </c>
      <c r="N10" s="126">
        <f t="shared" si="5"/>
        <v>4.6145572580409385E-4</v>
      </c>
      <c r="O10" s="58">
        <v>588</v>
      </c>
      <c r="P10" s="126">
        <f t="shared" si="6"/>
        <v>8.0833020013733363E-5</v>
      </c>
      <c r="Q10" s="58">
        <v>4562</v>
      </c>
      <c r="R10" s="126">
        <f t="shared" si="7"/>
        <v>3.3937788507468582E-4</v>
      </c>
      <c r="S10" s="143"/>
    </row>
    <row r="11" spans="1:19" ht="16" thickBot="1" x14ac:dyDescent="0.4">
      <c r="A11" s="194"/>
      <c r="B11" s="2" t="s">
        <v>6</v>
      </c>
      <c r="C11" s="58">
        <v>7435155</v>
      </c>
      <c r="D11" s="126">
        <f t="shared" si="0"/>
        <v>0.99707240968401978</v>
      </c>
      <c r="E11" s="58">
        <v>14030923</v>
      </c>
      <c r="F11" s="126">
        <f t="shared" si="1"/>
        <v>0.99303674369355222</v>
      </c>
      <c r="G11" s="58">
        <v>20548</v>
      </c>
      <c r="H11" s="126">
        <f t="shared" si="2"/>
        <v>2.7555368884962369E-3</v>
      </c>
      <c r="I11" s="58">
        <v>90539</v>
      </c>
      <c r="J11" s="126">
        <f t="shared" si="3"/>
        <v>6.4078859058146441E-3</v>
      </c>
      <c r="K11" s="58">
        <v>814</v>
      </c>
      <c r="L11" s="126">
        <f t="shared" si="4"/>
        <v>1.0915938423379097E-4</v>
      </c>
      <c r="M11" s="58">
        <v>4356</v>
      </c>
      <c r="N11" s="126">
        <f t="shared" si="5"/>
        <v>3.0829533135696871E-4</v>
      </c>
      <c r="O11" s="58">
        <v>469</v>
      </c>
      <c r="P11" s="126">
        <f t="shared" si="6"/>
        <v>6.2894043250181781E-5</v>
      </c>
      <c r="Q11" s="58">
        <v>3491</v>
      </c>
      <c r="R11" s="126">
        <f t="shared" si="7"/>
        <v>2.4707506927621159E-4</v>
      </c>
      <c r="S11" s="142"/>
    </row>
    <row r="12" spans="1:19" ht="16" thickBot="1" x14ac:dyDescent="0.4">
      <c r="A12" s="194"/>
      <c r="B12" s="2" t="s">
        <v>7</v>
      </c>
      <c r="C12" s="58">
        <v>7495266</v>
      </c>
      <c r="D12" s="126">
        <f t="shared" si="0"/>
        <v>0.99847469918936593</v>
      </c>
      <c r="E12" s="58">
        <v>14494221</v>
      </c>
      <c r="F12" s="126">
        <f t="shared" si="1"/>
        <v>0.99643608008820528</v>
      </c>
      <c r="G12" s="58">
        <v>10459</v>
      </c>
      <c r="H12" s="126">
        <f t="shared" si="2"/>
        <v>1.393285692438611E-3</v>
      </c>
      <c r="I12" s="58">
        <v>45321</v>
      </c>
      <c r="J12" s="126">
        <f t="shared" si="3"/>
        <v>3.1156886310535455E-3</v>
      </c>
      <c r="K12" s="58">
        <v>589</v>
      </c>
      <c r="L12" s="126">
        <f t="shared" si="4"/>
        <v>7.8463072267553484E-5</v>
      </c>
      <c r="M12" s="58">
        <v>3365</v>
      </c>
      <c r="N12" s="126">
        <f t="shared" si="5"/>
        <v>2.3133408891011189E-4</v>
      </c>
      <c r="O12" s="58">
        <v>402</v>
      </c>
      <c r="P12" s="126">
        <f t="shared" si="6"/>
        <v>5.3552045927939726E-5</v>
      </c>
      <c r="Q12" s="58">
        <v>3155</v>
      </c>
      <c r="R12" s="126">
        <f t="shared" si="7"/>
        <v>2.1689719183102616E-4</v>
      </c>
      <c r="S12" s="142"/>
    </row>
    <row r="13" spans="1:19" ht="16" thickBot="1" x14ac:dyDescent="0.4">
      <c r="A13" s="194"/>
      <c r="B13" s="2" t="s">
        <v>8</v>
      </c>
      <c r="C13" s="58">
        <v>7753201</v>
      </c>
      <c r="D13" s="126">
        <f t="shared" si="0"/>
        <v>0.99857603889206659</v>
      </c>
      <c r="E13" s="58">
        <v>15343279</v>
      </c>
      <c r="F13" s="126">
        <f t="shared" si="1"/>
        <v>0.99663438213721733</v>
      </c>
      <c r="G13" s="58">
        <v>10080</v>
      </c>
      <c r="H13" s="126">
        <f t="shared" si="2"/>
        <v>1.2982568711983646E-3</v>
      </c>
      <c r="I13" s="58">
        <v>45489</v>
      </c>
      <c r="J13" s="126">
        <f t="shared" si="3"/>
        <v>2.9547726668491059E-3</v>
      </c>
      <c r="K13" s="58">
        <v>603</v>
      </c>
      <c r="L13" s="126">
        <f t="shared" si="4"/>
        <v>7.7663580687759303E-5</v>
      </c>
      <c r="M13" s="58">
        <v>3083</v>
      </c>
      <c r="N13" s="126">
        <f t="shared" si="5"/>
        <v>2.0025861487163476E-4</v>
      </c>
      <c r="O13" s="58">
        <v>373</v>
      </c>
      <c r="P13" s="126">
        <f t="shared" si="6"/>
        <v>4.8040656047320433E-5</v>
      </c>
      <c r="Q13" s="58">
        <v>3242</v>
      </c>
      <c r="R13" s="126">
        <f t="shared" si="7"/>
        <v>2.1058658106190071E-4</v>
      </c>
      <c r="S13" s="142"/>
    </row>
    <row r="14" spans="1:19" ht="16" thickBot="1" x14ac:dyDescent="0.4">
      <c r="A14" s="194"/>
      <c r="B14" s="2" t="s">
        <v>9</v>
      </c>
      <c r="C14" s="58">
        <v>7838394</v>
      </c>
      <c r="D14" s="126">
        <f t="shared" si="0"/>
        <v>0.99876823077700339</v>
      </c>
      <c r="E14" s="58">
        <v>15758618</v>
      </c>
      <c r="F14" s="126">
        <f t="shared" si="1"/>
        <v>0.99715507462930231</v>
      </c>
      <c r="G14" s="58">
        <v>8699</v>
      </c>
      <c r="H14" s="126">
        <f t="shared" si="2"/>
        <v>1.108426654685788E-3</v>
      </c>
      <c r="I14" s="58">
        <v>38583</v>
      </c>
      <c r="J14" s="126">
        <f t="shared" si="3"/>
        <v>2.4414091543067018E-3</v>
      </c>
      <c r="K14" s="58">
        <v>565</v>
      </c>
      <c r="L14" s="126">
        <f t="shared" si="4"/>
        <v>7.1992304850841495E-5</v>
      </c>
      <c r="M14" s="58">
        <v>2996</v>
      </c>
      <c r="N14" s="126">
        <f t="shared" si="5"/>
        <v>1.895773223000513E-4</v>
      </c>
      <c r="O14" s="58">
        <v>403</v>
      </c>
      <c r="P14" s="126">
        <f t="shared" si="6"/>
        <v>5.1350263459980755E-5</v>
      </c>
      <c r="Q14" s="58">
        <v>3381</v>
      </c>
      <c r="R14" s="126">
        <f t="shared" si="7"/>
        <v>2.1393889409094573E-4</v>
      </c>
      <c r="S14" s="142"/>
    </row>
    <row r="15" spans="1:19" ht="16" thickBot="1" x14ac:dyDescent="0.4">
      <c r="A15" s="194"/>
      <c r="B15" s="2" t="s">
        <v>10</v>
      </c>
      <c r="C15" s="58">
        <v>8128489</v>
      </c>
      <c r="D15" s="126">
        <f t="shared" si="0"/>
        <v>0.9989649634855291</v>
      </c>
      <c r="E15" s="58">
        <v>16416514</v>
      </c>
      <c r="F15" s="126">
        <f t="shared" si="1"/>
        <v>0.99758929545335084</v>
      </c>
      <c r="G15" s="58">
        <v>7431</v>
      </c>
      <c r="H15" s="126">
        <f t="shared" si="2"/>
        <v>9.1324582510488321E-4</v>
      </c>
      <c r="I15" s="58">
        <v>33373</v>
      </c>
      <c r="J15" s="126">
        <f t="shared" si="3"/>
        <v>2.0279912993199822E-3</v>
      </c>
      <c r="K15" s="58">
        <v>531</v>
      </c>
      <c r="L15" s="126">
        <f t="shared" si="4"/>
        <v>6.5258179670393341E-5</v>
      </c>
      <c r="M15" s="58">
        <v>2859</v>
      </c>
      <c r="N15" s="126">
        <f t="shared" si="5"/>
        <v>1.7373407019913788E-4</v>
      </c>
      <c r="O15" s="58">
        <v>460</v>
      </c>
      <c r="P15" s="126">
        <f t="shared" si="6"/>
        <v>5.6532509695632658E-5</v>
      </c>
      <c r="Q15" s="58">
        <v>3439</v>
      </c>
      <c r="R15" s="126">
        <f t="shared" si="7"/>
        <v>2.0897917713005778E-4</v>
      </c>
      <c r="S15" s="142"/>
    </row>
    <row r="16" spans="1:19" ht="16" thickBot="1" x14ac:dyDescent="0.4">
      <c r="A16" s="194"/>
      <c r="B16" s="2" t="s">
        <v>11</v>
      </c>
      <c r="C16" s="58">
        <v>8466413</v>
      </c>
      <c r="D16" s="126">
        <f t="shared" si="0"/>
        <v>0.99911587396837709</v>
      </c>
      <c r="E16" s="58">
        <v>17398466</v>
      </c>
      <c r="F16" s="126">
        <f t="shared" si="1"/>
        <v>0.99793626938303637</v>
      </c>
      <c r="G16" s="58">
        <v>6752</v>
      </c>
      <c r="H16" s="126">
        <f t="shared" si="2"/>
        <v>7.9679911445785622E-4</v>
      </c>
      <c r="I16" s="58">
        <v>30971</v>
      </c>
      <c r="J16" s="126">
        <f t="shared" si="3"/>
        <v>1.7764258181762701E-3</v>
      </c>
      <c r="K16" s="58">
        <v>433</v>
      </c>
      <c r="L16" s="126">
        <f t="shared" si="4"/>
        <v>5.1098047476340599E-5</v>
      </c>
      <c r="M16" s="58">
        <v>2314</v>
      </c>
      <c r="N16" s="126">
        <f t="shared" si="5"/>
        <v>1.3272575452067704E-4</v>
      </c>
      <c r="O16" s="58">
        <v>307</v>
      </c>
      <c r="P16" s="126">
        <f t="shared" si="6"/>
        <v>3.622886968876805E-5</v>
      </c>
      <c r="Q16" s="58">
        <v>2695</v>
      </c>
      <c r="R16" s="126">
        <f t="shared" si="7"/>
        <v>1.5457904426673496E-4</v>
      </c>
      <c r="S16" s="142"/>
    </row>
    <row r="17" spans="1:19" ht="16" thickBot="1" x14ac:dyDescent="0.4">
      <c r="A17" s="194"/>
      <c r="B17" s="2" t="s">
        <v>12</v>
      </c>
      <c r="C17" s="58">
        <v>8636585</v>
      </c>
      <c r="D17" s="126">
        <f t="shared" si="0"/>
        <v>0.99923142140876076</v>
      </c>
      <c r="E17" s="58">
        <v>18094078</v>
      </c>
      <c r="F17" s="126">
        <f t="shared" si="1"/>
        <v>0.99819312046325137</v>
      </c>
      <c r="G17" s="58">
        <v>6067</v>
      </c>
      <c r="H17" s="126">
        <f t="shared" si="2"/>
        <v>7.0193682267782366E-4</v>
      </c>
      <c r="I17" s="58">
        <v>28347</v>
      </c>
      <c r="J17" s="126">
        <f t="shared" si="3"/>
        <v>1.5638144361802679E-3</v>
      </c>
      <c r="K17" s="58">
        <v>377</v>
      </c>
      <c r="L17" s="126">
        <f t="shared" si="4"/>
        <v>4.3617963103599719E-5</v>
      </c>
      <c r="M17" s="58">
        <v>2131</v>
      </c>
      <c r="N17" s="126">
        <f t="shared" si="5"/>
        <v>1.1756053774650407E-4</v>
      </c>
      <c r="O17" s="58">
        <v>199</v>
      </c>
      <c r="P17" s="126">
        <f t="shared" si="6"/>
        <v>2.3023805457868286E-5</v>
      </c>
      <c r="Q17" s="58">
        <v>2275</v>
      </c>
      <c r="R17" s="126">
        <f t="shared" si="7"/>
        <v>1.255045628218192E-4</v>
      </c>
      <c r="S17" s="142"/>
    </row>
    <row r="18" spans="1:19" ht="16" thickBot="1" x14ac:dyDescent="0.4">
      <c r="A18" s="194"/>
      <c r="B18" s="2" t="s">
        <v>13</v>
      </c>
      <c r="C18" s="58">
        <v>8787800</v>
      </c>
      <c r="D18" s="126">
        <f t="shared" si="0"/>
        <v>0.99937270535938894</v>
      </c>
      <c r="E18" s="58">
        <v>18668121</v>
      </c>
      <c r="F18" s="126">
        <f t="shared" si="1"/>
        <v>0.99849590094094842</v>
      </c>
      <c r="G18" s="58">
        <v>5054</v>
      </c>
      <c r="H18" s="126">
        <f t="shared" si="2"/>
        <v>5.7475473416399459E-4</v>
      </c>
      <c r="I18" s="58">
        <v>24056</v>
      </c>
      <c r="J18" s="126">
        <f t="shared" si="3"/>
        <v>1.2866756859480103E-3</v>
      </c>
      <c r="K18" s="58">
        <v>292</v>
      </c>
      <c r="L18" s="126">
        <f t="shared" si="4"/>
        <v>3.3207040438442107E-5</v>
      </c>
      <c r="M18" s="58">
        <v>2165</v>
      </c>
      <c r="N18" s="126">
        <f t="shared" si="5"/>
        <v>1.1579867226793492E-4</v>
      </c>
      <c r="O18" s="58">
        <v>170</v>
      </c>
      <c r="P18" s="126">
        <f t="shared" si="6"/>
        <v>1.933286600868205E-5</v>
      </c>
      <c r="Q18" s="58">
        <v>1900</v>
      </c>
      <c r="R18" s="126">
        <f t="shared" si="7"/>
        <v>1.0162470083560108E-4</v>
      </c>
      <c r="S18" s="142"/>
    </row>
    <row r="19" spans="1:19" ht="16" thickBot="1" x14ac:dyDescent="0.4">
      <c r="A19" s="194"/>
      <c r="B19" s="2" t="s">
        <v>14</v>
      </c>
      <c r="C19" s="58">
        <v>8831205</v>
      </c>
      <c r="D19" s="126">
        <f t="shared" si="0"/>
        <v>0.99947283021477362</v>
      </c>
      <c r="E19" s="58">
        <v>18865322</v>
      </c>
      <c r="F19" s="126">
        <f t="shared" si="1"/>
        <v>0.99872907078912121</v>
      </c>
      <c r="G19" s="58">
        <v>4344</v>
      </c>
      <c r="H19" s="126">
        <f t="shared" si="2"/>
        <v>4.91632792405224E-4</v>
      </c>
      <c r="I19" s="58">
        <v>21456</v>
      </c>
      <c r="J19" s="126">
        <f t="shared" si="3"/>
        <v>1.1358794163625399E-3</v>
      </c>
      <c r="K19" s="58">
        <v>205</v>
      </c>
      <c r="L19" s="126">
        <f t="shared" si="4"/>
        <v>2.3200902956508041E-5</v>
      </c>
      <c r="M19" s="58">
        <v>1108</v>
      </c>
      <c r="N19" s="126">
        <f t="shared" si="5"/>
        <v>5.8657456810668073E-5</v>
      </c>
      <c r="O19" s="58">
        <v>109</v>
      </c>
      <c r="P19" s="126">
        <f t="shared" si="6"/>
        <v>1.2336089864679885E-5</v>
      </c>
      <c r="Q19" s="58">
        <v>1443</v>
      </c>
      <c r="R19" s="126">
        <f t="shared" si="7"/>
        <v>7.6392337705590281E-5</v>
      </c>
      <c r="S19" s="142"/>
    </row>
    <row r="20" spans="1:19" ht="16" thickBot="1" x14ac:dyDescent="0.4">
      <c r="A20" s="194"/>
      <c r="B20" s="2" t="s">
        <v>15</v>
      </c>
      <c r="C20" s="58">
        <v>8877306</v>
      </c>
      <c r="D20" s="126">
        <f t="shared" si="0"/>
        <v>0.99954466381800067</v>
      </c>
      <c r="E20" s="58">
        <v>19090645</v>
      </c>
      <c r="F20" s="126">
        <f t="shared" si="1"/>
        <v>0.99887286577930612</v>
      </c>
      <c r="G20" s="58">
        <v>3773</v>
      </c>
      <c r="H20" s="126">
        <f t="shared" si="2"/>
        <v>4.2482280283965841E-4</v>
      </c>
      <c r="I20" s="58">
        <v>18789</v>
      </c>
      <c r="J20" s="126">
        <f t="shared" si="3"/>
        <v>9.8309000429935107E-4</v>
      </c>
      <c r="K20" s="58">
        <v>172</v>
      </c>
      <c r="L20" s="126">
        <f t="shared" si="4"/>
        <v>1.9366425149329774E-5</v>
      </c>
      <c r="M20" s="58">
        <v>1192</v>
      </c>
      <c r="N20" s="126">
        <f t="shared" si="5"/>
        <v>6.2368581889660245E-5</v>
      </c>
      <c r="O20" s="58">
        <v>99</v>
      </c>
      <c r="P20" s="126">
        <f t="shared" si="6"/>
        <v>1.1146954010370046E-5</v>
      </c>
      <c r="Q20" s="58">
        <v>1561</v>
      </c>
      <c r="R20" s="126">
        <f t="shared" si="7"/>
        <v>8.1675634504831915E-5</v>
      </c>
      <c r="S20" s="142"/>
    </row>
    <row r="21" spans="1:19" ht="16" thickBot="1" x14ac:dyDescent="0.4">
      <c r="A21" s="194"/>
      <c r="B21" s="2" t="s">
        <v>16</v>
      </c>
      <c r="C21" s="58">
        <v>8994675</v>
      </c>
      <c r="D21" s="126">
        <f t="shared" si="0"/>
        <v>0.99958226064668587</v>
      </c>
      <c r="E21" s="58">
        <v>19558812</v>
      </c>
      <c r="F21" s="126">
        <f t="shared" si="1"/>
        <v>0.99899093743730394</v>
      </c>
      <c r="G21" s="58">
        <v>3516</v>
      </c>
      <c r="H21" s="126">
        <f t="shared" si="2"/>
        <v>3.9073465449654908E-4</v>
      </c>
      <c r="I21" s="58">
        <v>17310</v>
      </c>
      <c r="J21" s="126">
        <f t="shared" si="3"/>
        <v>8.8413003443357037E-4</v>
      </c>
      <c r="K21" s="58">
        <v>149</v>
      </c>
      <c r="L21" s="126">
        <f t="shared" si="4"/>
        <v>1.6558436723545453E-5</v>
      </c>
      <c r="M21" s="58">
        <v>1122</v>
      </c>
      <c r="N21" s="126">
        <f t="shared" si="5"/>
        <v>5.7307562023943734E-5</v>
      </c>
      <c r="O21" s="58">
        <v>94</v>
      </c>
      <c r="P21" s="126">
        <f t="shared" si="6"/>
        <v>1.0446262094048809E-5</v>
      </c>
      <c r="Q21" s="58">
        <v>1324</v>
      </c>
      <c r="R21" s="126">
        <f t="shared" si="7"/>
        <v>6.7624966238593139E-5</v>
      </c>
      <c r="S21" s="142"/>
    </row>
    <row r="22" spans="1:19" ht="16" thickBot="1" x14ac:dyDescent="0.4">
      <c r="A22" s="194"/>
      <c r="B22" s="2" t="s">
        <v>17</v>
      </c>
      <c r="C22" s="58">
        <v>9174196</v>
      </c>
      <c r="D22" s="126">
        <f t="shared" si="0"/>
        <v>0.99960916487129847</v>
      </c>
      <c r="E22" s="58">
        <v>20158746</v>
      </c>
      <c r="F22" s="126">
        <f t="shared" si="1"/>
        <v>0.99906871686073484</v>
      </c>
      <c r="G22" s="58">
        <v>3340</v>
      </c>
      <c r="H22" s="126">
        <f t="shared" si="2"/>
        <v>3.6392231108536778E-4</v>
      </c>
      <c r="I22" s="58">
        <v>16652</v>
      </c>
      <c r="J22" s="126">
        <f t="shared" si="3"/>
        <v>8.252741650281697E-4</v>
      </c>
      <c r="K22" s="58">
        <v>139</v>
      </c>
      <c r="L22" s="126">
        <f t="shared" si="4"/>
        <v>1.5145269832594648E-5</v>
      </c>
      <c r="M22" s="58">
        <v>839</v>
      </c>
      <c r="N22" s="126">
        <f t="shared" si="5"/>
        <v>4.1580892653052751E-5</v>
      </c>
      <c r="O22" s="58">
        <v>108</v>
      </c>
      <c r="P22" s="126">
        <f t="shared" si="6"/>
        <v>1.1767547783598718E-5</v>
      </c>
      <c r="Q22" s="58">
        <v>1300</v>
      </c>
      <c r="R22" s="126">
        <f t="shared" si="7"/>
        <v>6.442808158399115E-5</v>
      </c>
      <c r="S22" s="142"/>
    </row>
    <row r="23" spans="1:19" ht="16" thickBot="1" x14ac:dyDescent="0.4">
      <c r="A23" s="194"/>
      <c r="B23" s="2" t="s">
        <v>18</v>
      </c>
      <c r="C23" s="58">
        <v>9340174</v>
      </c>
      <c r="D23" s="126">
        <f t="shared" si="0"/>
        <v>0.99964798918773479</v>
      </c>
      <c r="E23" s="58">
        <v>20706137</v>
      </c>
      <c r="F23" s="126">
        <f t="shared" si="1"/>
        <v>0.99913496696400861</v>
      </c>
      <c r="G23" s="58">
        <v>3124</v>
      </c>
      <c r="H23" s="126">
        <f t="shared" si="2"/>
        <v>3.3435140696763075E-4</v>
      </c>
      <c r="I23" s="58">
        <v>16131</v>
      </c>
      <c r="J23" s="126">
        <f t="shared" si="3"/>
        <v>7.7837049721521802E-4</v>
      </c>
      <c r="K23" s="58">
        <v>98</v>
      </c>
      <c r="L23" s="126">
        <f t="shared" si="4"/>
        <v>1.0488616479778428E-5</v>
      </c>
      <c r="M23" s="58">
        <v>530</v>
      </c>
      <c r="N23" s="126">
        <f t="shared" si="5"/>
        <v>2.5574134494083787E-5</v>
      </c>
      <c r="O23" s="58">
        <v>67</v>
      </c>
      <c r="P23" s="126">
        <f t="shared" si="6"/>
        <v>7.1707888178077014E-6</v>
      </c>
      <c r="Q23" s="58">
        <v>1266</v>
      </c>
      <c r="R23" s="126">
        <f t="shared" si="7"/>
        <v>6.1088404282094478E-5</v>
      </c>
      <c r="S23" s="142"/>
    </row>
    <row r="24" spans="1:19" ht="16" thickBot="1" x14ac:dyDescent="0.4">
      <c r="A24" s="194"/>
      <c r="B24" s="2" t="s">
        <v>19</v>
      </c>
      <c r="C24" s="58">
        <v>9530088</v>
      </c>
      <c r="D24" s="126">
        <f t="shared" si="0"/>
        <v>0.99967628829600719</v>
      </c>
      <c r="E24" s="58">
        <v>21224422</v>
      </c>
      <c r="F24" s="126">
        <f t="shared" si="1"/>
        <v>0.99924766019023559</v>
      </c>
      <c r="G24" s="58">
        <v>2885</v>
      </c>
      <c r="H24" s="126">
        <f t="shared" si="2"/>
        <v>3.0262743552147482E-4</v>
      </c>
      <c r="I24" s="58">
        <v>14490</v>
      </c>
      <c r="J24" s="126">
        <f t="shared" si="3"/>
        <v>6.8219047831580585E-4</v>
      </c>
      <c r="K24" s="58">
        <v>114</v>
      </c>
      <c r="L24" s="126">
        <f t="shared" si="4"/>
        <v>1.1958241819566075E-5</v>
      </c>
      <c r="M24" s="58">
        <v>599</v>
      </c>
      <c r="N24" s="126">
        <f t="shared" si="5"/>
        <v>2.8200972844110955E-5</v>
      </c>
      <c r="O24" s="58">
        <v>87</v>
      </c>
      <c r="P24" s="126">
        <f t="shared" si="6"/>
        <v>9.1260266517741108E-6</v>
      </c>
      <c r="Q24" s="58">
        <v>891</v>
      </c>
      <c r="R24" s="126">
        <f t="shared" si="7"/>
        <v>4.1948358604512288E-5</v>
      </c>
      <c r="S24" s="142"/>
    </row>
    <row r="25" spans="1:19" ht="16" thickBot="1" x14ac:dyDescent="0.4">
      <c r="A25" s="194"/>
      <c r="B25" s="2" t="s">
        <v>20</v>
      </c>
      <c r="C25" s="58">
        <v>9570617</v>
      </c>
      <c r="D25" s="126">
        <f t="shared" si="0"/>
        <v>0.99971963693609966</v>
      </c>
      <c r="E25" s="58">
        <v>21524163</v>
      </c>
      <c r="F25" s="126">
        <f t="shared" si="1"/>
        <v>0.99930563548119122</v>
      </c>
      <c r="G25" s="58">
        <v>2539</v>
      </c>
      <c r="H25" s="126">
        <f t="shared" si="2"/>
        <v>2.6521677319035514E-4</v>
      </c>
      <c r="I25" s="58">
        <v>13451</v>
      </c>
      <c r="J25" s="126">
        <f t="shared" si="3"/>
        <v>6.2449165167804683E-4</v>
      </c>
      <c r="K25" s="58">
        <v>84</v>
      </c>
      <c r="L25" s="126">
        <f t="shared" si="4"/>
        <v>8.7744028940487721E-6</v>
      </c>
      <c r="M25" s="58">
        <v>586</v>
      </c>
      <c r="N25" s="126">
        <f t="shared" si="5"/>
        <v>2.7206312384457321E-5</v>
      </c>
      <c r="O25" s="58">
        <v>61</v>
      </c>
      <c r="P25" s="126">
        <f t="shared" si="6"/>
        <v>6.3718878159163697E-6</v>
      </c>
      <c r="Q25" s="58">
        <v>919</v>
      </c>
      <c r="R25" s="126">
        <f t="shared" si="7"/>
        <v>4.2666554746273516E-5</v>
      </c>
      <c r="S25" s="142"/>
    </row>
    <row r="26" spans="1:19" ht="16" thickBot="1" x14ac:dyDescent="0.4">
      <c r="A26" s="194"/>
      <c r="B26" s="2" t="s">
        <v>21</v>
      </c>
      <c r="C26" s="58">
        <v>9688688</v>
      </c>
      <c r="D26" s="126">
        <f t="shared" si="0"/>
        <v>0.99971335605985723</v>
      </c>
      <c r="E26" s="58">
        <v>22285742</v>
      </c>
      <c r="F26" s="126">
        <f t="shared" si="1"/>
        <v>0.99934135799175172</v>
      </c>
      <c r="G26" s="58">
        <v>2633</v>
      </c>
      <c r="H26" s="126">
        <f t="shared" si="2"/>
        <v>2.7168232339668734E-4</v>
      </c>
      <c r="I26" s="58">
        <v>13385</v>
      </c>
      <c r="J26" s="126">
        <f t="shared" si="3"/>
        <v>6.0021264163964553E-4</v>
      </c>
      <c r="K26" s="58">
        <v>88</v>
      </c>
      <c r="L26" s="126">
        <f t="shared" si="4"/>
        <v>9.0801536114350508E-6</v>
      </c>
      <c r="M26" s="58">
        <v>438</v>
      </c>
      <c r="N26" s="126">
        <f t="shared" si="5"/>
        <v>1.9640876879952538E-5</v>
      </c>
      <c r="O26" s="58">
        <v>57</v>
      </c>
      <c r="P26" s="126">
        <f t="shared" si="6"/>
        <v>5.881463134679521E-6</v>
      </c>
      <c r="Q26" s="58">
        <v>865</v>
      </c>
      <c r="R26" s="126">
        <f t="shared" si="7"/>
        <v>3.8788489728673394E-5</v>
      </c>
      <c r="S26" s="142"/>
    </row>
    <row r="27" spans="1:19" ht="16" thickBot="1" x14ac:dyDescent="0.4">
      <c r="A27" s="195"/>
      <c r="B27" s="2" t="s">
        <v>68</v>
      </c>
      <c r="C27" s="58">
        <v>9655080</v>
      </c>
      <c r="D27" s="126">
        <f t="shared" si="0"/>
        <v>0.99944836704118845</v>
      </c>
      <c r="E27" s="58">
        <v>22427504</v>
      </c>
      <c r="F27" s="126">
        <f t="shared" si="1"/>
        <v>0.99869371642197724</v>
      </c>
      <c r="G27" s="58">
        <v>5199</v>
      </c>
      <c r="H27" s="126">
        <f t="shared" si="2"/>
        <v>5.3817597163846793E-4</v>
      </c>
      <c r="I27" s="58">
        <v>27878</v>
      </c>
      <c r="J27" s="126">
        <f t="shared" si="3"/>
        <v>1.241403565301421E-3</v>
      </c>
      <c r="K27" s="58">
        <v>81</v>
      </c>
      <c r="L27" s="126">
        <f t="shared" si="4"/>
        <v>8.3847381617072329E-6</v>
      </c>
      <c r="M27" s="58">
        <v>646</v>
      </c>
      <c r="N27" s="126">
        <f t="shared" si="5"/>
        <v>2.876629253119729E-5</v>
      </c>
      <c r="O27" s="58">
        <v>49</v>
      </c>
      <c r="P27" s="126">
        <f t="shared" si="6"/>
        <v>5.0722490114031406E-6</v>
      </c>
      <c r="Q27" s="58">
        <v>811</v>
      </c>
      <c r="R27" s="126">
        <f t="shared" si="7"/>
        <v>3.6113720190094428E-5</v>
      </c>
      <c r="S27" s="142"/>
    </row>
    <row r="28" spans="1:19" ht="16" thickBot="1" x14ac:dyDescent="0.4">
      <c r="A28" s="194" t="s">
        <v>27</v>
      </c>
      <c r="B28" s="2" t="s">
        <v>6</v>
      </c>
      <c r="C28" s="58">
        <v>15505429</v>
      </c>
      <c r="D28" s="126">
        <f t="shared" si="0"/>
        <v>0.99478306694457808</v>
      </c>
      <c r="E28" s="58">
        <v>50918645</v>
      </c>
      <c r="F28" s="126">
        <f t="shared" si="1"/>
        <v>0.99011495964483875</v>
      </c>
      <c r="G28" s="58">
        <v>74307</v>
      </c>
      <c r="H28" s="126">
        <f t="shared" si="2"/>
        <v>4.7673202305754175E-3</v>
      </c>
      <c r="I28" s="58">
        <v>459135</v>
      </c>
      <c r="J28" s="126">
        <f t="shared" si="3"/>
        <v>8.9278972760672062E-3</v>
      </c>
      <c r="K28" s="58">
        <v>3572</v>
      </c>
      <c r="L28" s="126">
        <f t="shared" si="4"/>
        <v>2.2916909394290431E-4</v>
      </c>
      <c r="M28" s="58">
        <v>22013</v>
      </c>
      <c r="N28" s="126">
        <f t="shared" si="5"/>
        <v>4.2804360969664129E-4</v>
      </c>
      <c r="O28" s="58">
        <v>3436</v>
      </c>
      <c r="P28" s="126">
        <f t="shared" si="6"/>
        <v>2.2044373090364478E-4</v>
      </c>
      <c r="Q28" s="58">
        <v>27210</v>
      </c>
      <c r="R28" s="126">
        <f t="shared" si="7"/>
        <v>5.2909946939742923E-4</v>
      </c>
      <c r="S28" s="142"/>
    </row>
    <row r="29" spans="1:19" ht="16" thickBot="1" x14ac:dyDescent="0.4">
      <c r="A29" s="194"/>
      <c r="B29" s="2" t="s">
        <v>7</v>
      </c>
      <c r="C29" s="58">
        <v>16160820</v>
      </c>
      <c r="D29" s="126">
        <f t="shared" si="0"/>
        <v>0.9970224103965406</v>
      </c>
      <c r="E29" s="58">
        <v>54117675</v>
      </c>
      <c r="F29" s="126">
        <f t="shared" si="1"/>
        <v>0.99442974142999296</v>
      </c>
      <c r="G29" s="58">
        <v>42596</v>
      </c>
      <c r="H29" s="126">
        <f t="shared" si="2"/>
        <v>2.6279091403314339E-3</v>
      </c>
      <c r="I29" s="58">
        <v>265274</v>
      </c>
      <c r="J29" s="126">
        <f t="shared" si="3"/>
        <v>4.8744953516221814E-3</v>
      </c>
      <c r="K29" s="58">
        <v>2662</v>
      </c>
      <c r="L29" s="126">
        <f t="shared" si="4"/>
        <v>1.6422889782050608E-4</v>
      </c>
      <c r="M29" s="58">
        <v>14856</v>
      </c>
      <c r="N29" s="126">
        <f t="shared" si="5"/>
        <v>2.7298379390252767E-4</v>
      </c>
      <c r="O29" s="58">
        <v>3006</v>
      </c>
      <c r="P29" s="126">
        <f t="shared" si="6"/>
        <v>1.8545156530745351E-4</v>
      </c>
      <c r="Q29" s="58">
        <v>23008</v>
      </c>
      <c r="R29" s="126">
        <f t="shared" si="7"/>
        <v>4.2277942448232074E-4</v>
      </c>
      <c r="S29" s="142"/>
    </row>
    <row r="30" spans="1:19" ht="16" thickBot="1" x14ac:dyDescent="0.4">
      <c r="A30" s="194"/>
      <c r="B30" s="2" t="s">
        <v>8</v>
      </c>
      <c r="C30" s="58">
        <v>17031832</v>
      </c>
      <c r="D30" s="126">
        <f t="shared" si="0"/>
        <v>0.99758181253125533</v>
      </c>
      <c r="E30" s="58">
        <v>60332387</v>
      </c>
      <c r="F30" s="126">
        <f t="shared" si="1"/>
        <v>0.99544591201322363</v>
      </c>
      <c r="G30" s="58">
        <v>36007</v>
      </c>
      <c r="H30" s="126">
        <f t="shared" si="2"/>
        <v>2.1089879423313303E-3</v>
      </c>
      <c r="I30" s="58">
        <v>238466</v>
      </c>
      <c r="J30" s="126">
        <f t="shared" si="3"/>
        <v>3.9345369321148425E-3</v>
      </c>
      <c r="K30" s="58">
        <v>2426</v>
      </c>
      <c r="L30" s="126">
        <f t="shared" si="4"/>
        <v>1.4209472458399222E-4</v>
      </c>
      <c r="M30" s="58">
        <v>13998</v>
      </c>
      <c r="N30" s="126">
        <f t="shared" si="5"/>
        <v>2.3095807358593495E-4</v>
      </c>
      <c r="O30" s="58">
        <v>2853</v>
      </c>
      <c r="P30" s="126">
        <f t="shared" si="6"/>
        <v>1.6710480182940222E-4</v>
      </c>
      <c r="Q30" s="58">
        <v>23552</v>
      </c>
      <c r="R30" s="126">
        <f t="shared" si="7"/>
        <v>3.8859298107557792E-4</v>
      </c>
      <c r="S30" s="142"/>
    </row>
    <row r="31" spans="1:19" ht="16" thickBot="1" x14ac:dyDescent="0.4">
      <c r="A31" s="194"/>
      <c r="B31" s="2" t="s">
        <v>9</v>
      </c>
      <c r="C31" s="58">
        <v>17153707</v>
      </c>
      <c r="D31" s="126">
        <f t="shared" si="0"/>
        <v>0.99770855803582648</v>
      </c>
      <c r="E31" s="58">
        <v>62953856</v>
      </c>
      <c r="F31" s="126">
        <f t="shared" si="1"/>
        <v>0.99583388869356593</v>
      </c>
      <c r="G31" s="58">
        <v>34201</v>
      </c>
      <c r="H31" s="126">
        <f t="shared" si="2"/>
        <v>1.9892277741122254E-3</v>
      </c>
      <c r="I31" s="58">
        <v>224827</v>
      </c>
      <c r="J31" s="126">
        <f t="shared" si="3"/>
        <v>3.5564198909961661E-3</v>
      </c>
      <c r="K31" s="58">
        <v>2438</v>
      </c>
      <c r="L31" s="126">
        <f t="shared" si="4"/>
        <v>1.4180103836980223E-4</v>
      </c>
      <c r="M31" s="58">
        <v>15473</v>
      </c>
      <c r="N31" s="126">
        <f t="shared" si="5"/>
        <v>2.4475923698391957E-4</v>
      </c>
      <c r="O31" s="58">
        <v>2758</v>
      </c>
      <c r="P31" s="126">
        <f t="shared" si="6"/>
        <v>1.604131516915154E-4</v>
      </c>
      <c r="Q31" s="58">
        <v>23070</v>
      </c>
      <c r="R31" s="126">
        <f t="shared" si="7"/>
        <v>3.6493217845401821E-4</v>
      </c>
      <c r="S31" s="142"/>
    </row>
    <row r="32" spans="1:19" ht="16" thickBot="1" x14ac:dyDescent="0.4">
      <c r="A32" s="194"/>
      <c r="B32" s="2" t="s">
        <v>10</v>
      </c>
      <c r="C32" s="58">
        <v>17368580</v>
      </c>
      <c r="D32" s="126">
        <f t="shared" si="0"/>
        <v>0.9982940249028337</v>
      </c>
      <c r="E32" s="58">
        <v>66442374</v>
      </c>
      <c r="F32" s="126">
        <f t="shared" si="1"/>
        <v>0.99689254908560132</v>
      </c>
      <c r="G32" s="58">
        <v>25659</v>
      </c>
      <c r="H32" s="126">
        <f t="shared" si="2"/>
        <v>1.474802567911816E-3</v>
      </c>
      <c r="I32" s="58">
        <v>177424</v>
      </c>
      <c r="J32" s="126">
        <f t="shared" si="3"/>
        <v>2.6620461157658773E-3</v>
      </c>
      <c r="K32" s="58">
        <v>1876</v>
      </c>
      <c r="L32" s="126">
        <f t="shared" si="4"/>
        <v>1.0782686844392092E-4</v>
      </c>
      <c r="M32" s="58">
        <v>11592</v>
      </c>
      <c r="N32" s="126">
        <f t="shared" si="5"/>
        <v>1.7392482738501022E-4</v>
      </c>
      <c r="O32" s="58">
        <v>2146</v>
      </c>
      <c r="P32" s="126">
        <f t="shared" si="6"/>
        <v>1.233456608105833E-4</v>
      </c>
      <c r="Q32" s="58">
        <v>18094</v>
      </c>
      <c r="R32" s="126">
        <f t="shared" si="7"/>
        <v>2.7147997124778942E-4</v>
      </c>
      <c r="S32" s="142"/>
    </row>
    <row r="33" spans="1:19" ht="16" thickBot="1" x14ac:dyDescent="0.4">
      <c r="A33" s="194"/>
      <c r="B33" s="2" t="s">
        <v>11</v>
      </c>
      <c r="C33" s="58">
        <v>18133726</v>
      </c>
      <c r="D33" s="126">
        <f t="shared" si="0"/>
        <v>0.99844972013362931</v>
      </c>
      <c r="E33" s="58">
        <v>74644495</v>
      </c>
      <c r="F33" s="126">
        <f t="shared" si="1"/>
        <v>0.99720790584882923</v>
      </c>
      <c r="G33" s="58">
        <v>24190</v>
      </c>
      <c r="H33" s="126">
        <f t="shared" si="2"/>
        <v>1.3319104264635129E-3</v>
      </c>
      <c r="I33" s="58">
        <v>178362</v>
      </c>
      <c r="J33" s="126">
        <f t="shared" si="3"/>
        <v>2.3828146536862349E-3</v>
      </c>
      <c r="K33" s="58">
        <v>1859</v>
      </c>
      <c r="L33" s="126">
        <f t="shared" si="4"/>
        <v>1.0235723368316125E-4</v>
      </c>
      <c r="M33" s="58">
        <v>11755</v>
      </c>
      <c r="N33" s="126">
        <f t="shared" si="5"/>
        <v>1.5704009965172901E-4</v>
      </c>
      <c r="O33" s="58">
        <v>2107</v>
      </c>
      <c r="P33" s="126">
        <f t="shared" si="6"/>
        <v>1.1601220622400256E-4</v>
      </c>
      <c r="Q33" s="58">
        <v>18881</v>
      </c>
      <c r="R33" s="126">
        <f t="shared" si="7"/>
        <v>2.5223939783277716E-4</v>
      </c>
      <c r="S33" s="142"/>
    </row>
    <row r="34" spans="1:19" ht="16" thickBot="1" x14ac:dyDescent="0.4">
      <c r="A34" s="194"/>
      <c r="B34" s="2" t="s">
        <v>12</v>
      </c>
      <c r="C34" s="58">
        <v>18945982</v>
      </c>
      <c r="D34" s="126">
        <f t="shared" si="0"/>
        <v>0.9984301560131601</v>
      </c>
      <c r="E34" s="58">
        <v>83954425</v>
      </c>
      <c r="F34" s="126">
        <f t="shared" si="1"/>
        <v>0.9971016927649673</v>
      </c>
      <c r="G34" s="58">
        <v>25584</v>
      </c>
      <c r="H34" s="126">
        <f t="shared" si="2"/>
        <v>1.3482456127869586E-3</v>
      </c>
      <c r="I34" s="58">
        <v>204697</v>
      </c>
      <c r="J34" s="126">
        <f t="shared" si="3"/>
        <v>2.4311252826031563E-3</v>
      </c>
      <c r="K34" s="58">
        <v>1971</v>
      </c>
      <c r="L34" s="126">
        <f t="shared" si="4"/>
        <v>1.0386929732657503E-4</v>
      </c>
      <c r="M34" s="58">
        <v>14108</v>
      </c>
      <c r="N34" s="126">
        <f t="shared" si="5"/>
        <v>1.6755651273328546E-4</v>
      </c>
      <c r="O34" s="58">
        <v>2234</v>
      </c>
      <c r="P34" s="126">
        <f t="shared" si="6"/>
        <v>1.1772907672631589E-4</v>
      </c>
      <c r="Q34" s="58">
        <v>25228</v>
      </c>
      <c r="R34" s="126">
        <f t="shared" si="7"/>
        <v>2.9962543969629465E-4</v>
      </c>
      <c r="S34" s="142"/>
    </row>
    <row r="35" spans="1:19" ht="16" thickBot="1" x14ac:dyDescent="0.4">
      <c r="A35" s="194"/>
      <c r="B35" s="2" t="s">
        <v>13</v>
      </c>
      <c r="C35" s="58">
        <v>19369062</v>
      </c>
      <c r="D35" s="126">
        <f t="shared" si="0"/>
        <v>0.99874632445358269</v>
      </c>
      <c r="E35" s="58">
        <v>87791107</v>
      </c>
      <c r="F35" s="126">
        <f t="shared" si="1"/>
        <v>0.99764316450603341</v>
      </c>
      <c r="G35" s="58">
        <v>20879</v>
      </c>
      <c r="H35" s="126">
        <f t="shared" si="2"/>
        <v>1.0766047683809549E-3</v>
      </c>
      <c r="I35" s="58">
        <v>177620</v>
      </c>
      <c r="J35" s="126">
        <f t="shared" si="3"/>
        <v>2.0184433815097201E-3</v>
      </c>
      <c r="K35" s="58">
        <v>1527</v>
      </c>
      <c r="L35" s="126">
        <f t="shared" si="4"/>
        <v>7.8738228905489633E-5</v>
      </c>
      <c r="M35" s="58">
        <v>10253</v>
      </c>
      <c r="N35" s="126">
        <f t="shared" si="5"/>
        <v>1.1651334303918004E-4</v>
      </c>
      <c r="O35" s="58">
        <v>1907</v>
      </c>
      <c r="P35" s="126">
        <f t="shared" si="6"/>
        <v>9.8332549130824315E-5</v>
      </c>
      <c r="Q35" s="58">
        <v>19525</v>
      </c>
      <c r="R35" s="126">
        <f t="shared" si="7"/>
        <v>2.2187876941773046E-4</v>
      </c>
      <c r="S35" s="142"/>
    </row>
    <row r="36" spans="1:19" ht="16" thickBot="1" x14ac:dyDescent="0.4">
      <c r="A36" s="194"/>
      <c r="B36" s="2" t="s">
        <v>14</v>
      </c>
      <c r="C36" s="58">
        <v>19590663</v>
      </c>
      <c r="D36" s="126">
        <f t="shared" si="0"/>
        <v>0.99890328312437804</v>
      </c>
      <c r="E36" s="58">
        <v>90760831</v>
      </c>
      <c r="F36" s="126">
        <f t="shared" si="1"/>
        <v>0.99784498899280194</v>
      </c>
      <c r="G36" s="58">
        <v>18910</v>
      </c>
      <c r="H36" s="126">
        <f t="shared" si="2"/>
        <v>9.6419713227071432E-4</v>
      </c>
      <c r="I36" s="58">
        <v>169353</v>
      </c>
      <c r="J36" s="126">
        <f t="shared" si="3"/>
        <v>1.8619049711091559E-3</v>
      </c>
      <c r="K36" s="58">
        <v>1177</v>
      </c>
      <c r="L36" s="126">
        <f t="shared" si="4"/>
        <v>6.0013750644242771E-5</v>
      </c>
      <c r="M36" s="58">
        <v>8736</v>
      </c>
      <c r="N36" s="126">
        <f t="shared" si="5"/>
        <v>9.604554880993892E-5</v>
      </c>
      <c r="O36" s="58">
        <v>1422</v>
      </c>
      <c r="P36" s="126">
        <f t="shared" si="6"/>
        <v>7.2505992706978101E-5</v>
      </c>
      <c r="Q36" s="58">
        <v>17924</v>
      </c>
      <c r="R36" s="126">
        <f t="shared" si="7"/>
        <v>1.9706048727900015E-4</v>
      </c>
      <c r="S36" s="142"/>
    </row>
    <row r="37" spans="1:19" ht="16" thickBot="1" x14ac:dyDescent="0.4">
      <c r="A37" s="194"/>
      <c r="B37" s="2" t="s">
        <v>15</v>
      </c>
      <c r="C37" s="58">
        <v>20269738</v>
      </c>
      <c r="D37" s="126">
        <f t="shared" si="0"/>
        <v>0.99910715042676768</v>
      </c>
      <c r="E37" s="58">
        <v>93921329</v>
      </c>
      <c r="F37" s="126">
        <f t="shared" si="1"/>
        <v>0.99818879972343588</v>
      </c>
      <c r="G37" s="58">
        <v>16131</v>
      </c>
      <c r="H37" s="126">
        <f t="shared" si="2"/>
        <v>7.9510635231369001E-4</v>
      </c>
      <c r="I37" s="58">
        <v>149352</v>
      </c>
      <c r="J37" s="126">
        <f t="shared" si="3"/>
        <v>1.5873017897382457E-3</v>
      </c>
      <c r="K37" s="58">
        <v>874</v>
      </c>
      <c r="L37" s="126">
        <f t="shared" si="4"/>
        <v>4.3079967263168126E-5</v>
      </c>
      <c r="M37" s="58">
        <v>6791</v>
      </c>
      <c r="N37" s="126">
        <f t="shared" si="5"/>
        <v>7.2174235725751422E-5</v>
      </c>
      <c r="O37" s="58">
        <v>1109</v>
      </c>
      <c r="P37" s="126">
        <f t="shared" si="6"/>
        <v>5.466325365543873E-5</v>
      </c>
      <c r="Q37" s="58">
        <v>14276</v>
      </c>
      <c r="R37" s="126">
        <f t="shared" si="7"/>
        <v>1.517242511001071E-4</v>
      </c>
      <c r="S37" s="142"/>
    </row>
    <row r="38" spans="1:19" ht="16" thickBot="1" x14ac:dyDescent="0.4">
      <c r="A38" s="194"/>
      <c r="B38" s="2" t="s">
        <v>16</v>
      </c>
      <c r="C38" s="58">
        <v>21832311</v>
      </c>
      <c r="D38" s="126">
        <f t="shared" si="0"/>
        <v>0.99915490419402475</v>
      </c>
      <c r="E38" s="58">
        <v>101669323</v>
      </c>
      <c r="F38" s="126">
        <f t="shared" si="1"/>
        <v>0.99827678036931955</v>
      </c>
      <c r="G38" s="58">
        <v>16582</v>
      </c>
      <c r="H38" s="126">
        <f t="shared" si="2"/>
        <v>7.5887461576309165E-4</v>
      </c>
      <c r="I38" s="58">
        <v>155970</v>
      </c>
      <c r="J38" s="126">
        <f t="shared" si="3"/>
        <v>1.5314474891723511E-3</v>
      </c>
      <c r="K38" s="58">
        <v>821</v>
      </c>
      <c r="L38" s="126">
        <f t="shared" si="4"/>
        <v>3.7573034588197941E-5</v>
      </c>
      <c r="M38" s="58">
        <v>5755</v>
      </c>
      <c r="N38" s="126">
        <f t="shared" si="5"/>
        <v>5.6507535424677054E-5</v>
      </c>
      <c r="O38" s="58">
        <v>1063</v>
      </c>
      <c r="P38" s="126">
        <f t="shared" si="6"/>
        <v>4.8648155623939597E-5</v>
      </c>
      <c r="Q38" s="58">
        <v>13776</v>
      </c>
      <c r="R38" s="126">
        <f t="shared" si="7"/>
        <v>1.3526460608346674E-4</v>
      </c>
      <c r="S38" s="142"/>
    </row>
    <row r="39" spans="1:19" ht="16" thickBot="1" x14ac:dyDescent="0.4">
      <c r="A39" s="194"/>
      <c r="B39" s="2" t="s">
        <v>17</v>
      </c>
      <c r="C39" s="58">
        <v>21841065</v>
      </c>
      <c r="D39" s="126">
        <f t="shared" si="0"/>
        <v>0.99921279230123949</v>
      </c>
      <c r="E39" s="58">
        <v>107016101</v>
      </c>
      <c r="F39" s="126">
        <f t="shared" si="1"/>
        <v>0.99839234503897867</v>
      </c>
      <c r="G39" s="58">
        <v>15486</v>
      </c>
      <c r="H39" s="126">
        <f t="shared" si="2"/>
        <v>7.0847320410323382E-4</v>
      </c>
      <c r="I39" s="58">
        <v>153459</v>
      </c>
      <c r="J39" s="126">
        <f t="shared" si="3"/>
        <v>1.4316751352895639E-3</v>
      </c>
      <c r="K39" s="58">
        <v>748</v>
      </c>
      <c r="L39" s="126">
        <f t="shared" si="4"/>
        <v>3.4220454389075222E-5</v>
      </c>
      <c r="M39" s="58">
        <v>6008</v>
      </c>
      <c r="N39" s="126">
        <f t="shared" si="5"/>
        <v>5.6050829295249544E-5</v>
      </c>
      <c r="O39" s="58">
        <v>973</v>
      </c>
      <c r="P39" s="126">
        <f t="shared" si="6"/>
        <v>4.4514040268141965E-5</v>
      </c>
      <c r="Q39" s="58">
        <v>12855</v>
      </c>
      <c r="R39" s="126">
        <f t="shared" si="7"/>
        <v>1.1992899643649016E-4</v>
      </c>
      <c r="S39" s="142"/>
    </row>
    <row r="40" spans="1:19" ht="16" thickBot="1" x14ac:dyDescent="0.4">
      <c r="A40" s="194"/>
      <c r="B40" s="2" t="s">
        <v>18</v>
      </c>
      <c r="C40" s="58">
        <v>22138186</v>
      </c>
      <c r="D40" s="126">
        <f t="shared" si="0"/>
        <v>0.99923791709978804</v>
      </c>
      <c r="E40" s="58">
        <v>113118941</v>
      </c>
      <c r="F40" s="126">
        <f t="shared" si="1"/>
        <v>0.99841375000892552</v>
      </c>
      <c r="G40" s="58">
        <v>15429</v>
      </c>
      <c r="H40" s="126">
        <f t="shared" si="2"/>
        <v>6.9640944488101369E-4</v>
      </c>
      <c r="I40" s="58">
        <v>163095</v>
      </c>
      <c r="J40" s="126">
        <f t="shared" si="3"/>
        <v>1.4395139232934095E-3</v>
      </c>
      <c r="K40" s="58">
        <v>621</v>
      </c>
      <c r="L40" s="126">
        <f t="shared" si="4"/>
        <v>2.8029701553639867E-5</v>
      </c>
      <c r="M40" s="58">
        <v>5410</v>
      </c>
      <c r="N40" s="126">
        <f t="shared" si="5"/>
        <v>4.7749902357628038E-5</v>
      </c>
      <c r="O40" s="58">
        <v>834</v>
      </c>
      <c r="P40" s="126">
        <f t="shared" si="6"/>
        <v>3.7643753777352092E-5</v>
      </c>
      <c r="Q40" s="58">
        <v>11215</v>
      </c>
      <c r="R40" s="126">
        <f t="shared" si="7"/>
        <v>9.8986165423437796E-5</v>
      </c>
      <c r="S40" s="142"/>
    </row>
    <row r="41" spans="1:19" ht="16" thickBot="1" x14ac:dyDescent="0.4">
      <c r="A41" s="194"/>
      <c r="B41" s="2" t="s">
        <v>19</v>
      </c>
      <c r="C41" s="58">
        <v>22445783</v>
      </c>
      <c r="D41" s="126">
        <f t="shared" si="0"/>
        <v>0.99923772106779063</v>
      </c>
      <c r="E41" s="58">
        <v>118393364</v>
      </c>
      <c r="F41" s="126">
        <f t="shared" si="1"/>
        <v>0.99843523610673712</v>
      </c>
      <c r="G41" s="58">
        <v>15586</v>
      </c>
      <c r="H41" s="126">
        <f t="shared" si="2"/>
        <v>6.9385501590933955E-4</v>
      </c>
      <c r="I41" s="58">
        <v>166993</v>
      </c>
      <c r="J41" s="126">
        <f t="shared" si="3"/>
        <v>1.4082858172960804E-3</v>
      </c>
      <c r="K41" s="58">
        <v>685</v>
      </c>
      <c r="L41" s="126">
        <f t="shared" si="4"/>
        <v>3.0494718715379034E-5</v>
      </c>
      <c r="M41" s="58">
        <v>6769</v>
      </c>
      <c r="N41" s="126">
        <f t="shared" si="5"/>
        <v>5.7084349028265665E-5</v>
      </c>
      <c r="O41" s="58">
        <v>852</v>
      </c>
      <c r="P41" s="126">
        <f t="shared" si="6"/>
        <v>3.7929197584675823E-5</v>
      </c>
      <c r="Q41" s="58">
        <v>11786</v>
      </c>
      <c r="R41" s="126">
        <f t="shared" si="7"/>
        <v>9.9393726938563912E-5</v>
      </c>
      <c r="S41" s="142"/>
    </row>
    <row r="42" spans="1:19" ht="16" thickBot="1" x14ac:dyDescent="0.4">
      <c r="A42" s="194"/>
      <c r="B42" s="2" t="s">
        <v>20</v>
      </c>
      <c r="C42" s="58">
        <v>22717260</v>
      </c>
      <c r="D42" s="126">
        <f t="shared" si="0"/>
        <v>0.99927600934981209</v>
      </c>
      <c r="E42" s="58">
        <v>119202565</v>
      </c>
      <c r="F42" s="126">
        <f t="shared" si="1"/>
        <v>0.99852293824632909</v>
      </c>
      <c r="G42" s="58">
        <v>14958</v>
      </c>
      <c r="H42" s="126">
        <f t="shared" si="2"/>
        <v>6.5796537733223495E-4</v>
      </c>
      <c r="I42" s="58">
        <v>158100</v>
      </c>
      <c r="J42" s="126">
        <f t="shared" si="3"/>
        <v>1.3243546943536375E-3</v>
      </c>
      <c r="K42" s="58">
        <v>643</v>
      </c>
      <c r="L42" s="126">
        <f t="shared" si="4"/>
        <v>2.8283977645716478E-5</v>
      </c>
      <c r="M42" s="58">
        <v>5749</v>
      </c>
      <c r="N42" s="126">
        <f t="shared" si="5"/>
        <v>4.8157591004674656E-5</v>
      </c>
      <c r="O42" s="58">
        <v>858</v>
      </c>
      <c r="P42" s="126">
        <f t="shared" si="6"/>
        <v>3.7741295209991818E-5</v>
      </c>
      <c r="Q42" s="58">
        <v>12481</v>
      </c>
      <c r="R42" s="126">
        <f t="shared" si="7"/>
        <v>1.04549468312636E-4</v>
      </c>
      <c r="S42" s="142"/>
    </row>
    <row r="43" spans="1:19" ht="16" thickBot="1" x14ac:dyDescent="0.4">
      <c r="A43" s="194"/>
      <c r="B43" s="2" t="s">
        <v>21</v>
      </c>
      <c r="C43" s="58">
        <v>23314120</v>
      </c>
      <c r="D43" s="126">
        <f t="shared" si="0"/>
        <v>0.99932798389424549</v>
      </c>
      <c r="E43" s="58">
        <v>123176522</v>
      </c>
      <c r="F43" s="126">
        <f t="shared" si="1"/>
        <v>0.99858199460752117</v>
      </c>
      <c r="G43" s="58">
        <v>14342</v>
      </c>
      <c r="H43" s="126">
        <f t="shared" si="2"/>
        <v>6.1475028630766546E-4</v>
      </c>
      <c r="I43" s="58">
        <v>158636</v>
      </c>
      <c r="J43" s="126">
        <f t="shared" si="3"/>
        <v>1.2860490840661885E-3</v>
      </c>
      <c r="K43" s="58">
        <v>580</v>
      </c>
      <c r="L43" s="126">
        <f t="shared" si="4"/>
        <v>2.4860909640109187E-5</v>
      </c>
      <c r="M43" s="58">
        <v>4915</v>
      </c>
      <c r="N43" s="126">
        <f t="shared" si="5"/>
        <v>3.984550321607527E-5</v>
      </c>
      <c r="O43" s="58">
        <v>756</v>
      </c>
      <c r="P43" s="126">
        <f t="shared" si="6"/>
        <v>3.2404909806763005E-5</v>
      </c>
      <c r="Q43" s="58">
        <v>11362</v>
      </c>
      <c r="R43" s="126">
        <f t="shared" si="7"/>
        <v>9.2110805196550817E-5</v>
      </c>
      <c r="S43" s="142"/>
    </row>
    <row r="44" spans="1:19" ht="16" thickBot="1" x14ac:dyDescent="0.4">
      <c r="A44" s="195"/>
      <c r="B44" s="2" t="s">
        <v>68</v>
      </c>
      <c r="C44" s="58">
        <v>25278548</v>
      </c>
      <c r="D44" s="126">
        <f t="shared" si="0"/>
        <v>0.99874501744585364</v>
      </c>
      <c r="E44" s="58">
        <v>124607043</v>
      </c>
      <c r="F44" s="126">
        <f t="shared" si="1"/>
        <v>0.99743261268684502</v>
      </c>
      <c r="G44" s="58">
        <v>31015</v>
      </c>
      <c r="H44" s="126">
        <f t="shared" si="2"/>
        <v>1.2253898727127505E-3</v>
      </c>
      <c r="I44" s="58">
        <v>309648</v>
      </c>
      <c r="J44" s="126">
        <f t="shared" si="3"/>
        <v>2.4786160253658872E-3</v>
      </c>
      <c r="K44" s="58">
        <v>428</v>
      </c>
      <c r="L44" s="126">
        <f t="shared" si="4"/>
        <v>1.6910103676319756E-5</v>
      </c>
      <c r="M44" s="58">
        <v>5388</v>
      </c>
      <c r="N44" s="126">
        <f t="shared" si="5"/>
        <v>4.312891781852749E-5</v>
      </c>
      <c r="O44" s="58">
        <v>321</v>
      </c>
      <c r="P44" s="126">
        <f t="shared" si="6"/>
        <v>1.2682577757239816E-5</v>
      </c>
      <c r="Q44" s="58">
        <v>5702</v>
      </c>
      <c r="R44" s="126">
        <f t="shared" si="7"/>
        <v>4.5642369970535213E-5</v>
      </c>
      <c r="S44" s="142"/>
    </row>
    <row r="45" spans="1:19" ht="16" thickBot="1" x14ac:dyDescent="0.4">
      <c r="A45" s="194" t="s">
        <v>28</v>
      </c>
      <c r="B45" s="2" t="s">
        <v>10</v>
      </c>
      <c r="C45" s="58">
        <v>8463640</v>
      </c>
      <c r="D45" s="126">
        <f t="shared" si="0"/>
        <v>0.99732875623548467</v>
      </c>
      <c r="E45" s="58">
        <v>12240686</v>
      </c>
      <c r="F45" s="126">
        <f t="shared" si="1"/>
        <v>0.9937193797947419</v>
      </c>
      <c r="G45" s="58">
        <v>20825</v>
      </c>
      <c r="H45" s="126">
        <f t="shared" si="2"/>
        <v>2.4539525958812013E-3</v>
      </c>
      <c r="I45" s="58">
        <v>67318</v>
      </c>
      <c r="J45" s="126">
        <f t="shared" si="3"/>
        <v>5.4649879270673579E-3</v>
      </c>
      <c r="K45" s="58">
        <v>1260</v>
      </c>
      <c r="L45" s="126">
        <f t="shared" si="4"/>
        <v>1.4847444277600545E-4</v>
      </c>
      <c r="M45" s="58">
        <v>5677</v>
      </c>
      <c r="N45" s="126">
        <f t="shared" si="5"/>
        <v>4.6086836302268924E-4</v>
      </c>
      <c r="O45" s="58">
        <v>584</v>
      </c>
      <c r="P45" s="126">
        <f t="shared" si="6"/>
        <v>6.8816725858085063E-5</v>
      </c>
      <c r="Q45" s="58">
        <v>4370</v>
      </c>
      <c r="R45" s="126">
        <f t="shared" si="7"/>
        <v>3.5476391516807329E-4</v>
      </c>
      <c r="S45" s="142"/>
    </row>
    <row r="46" spans="1:19" ht="16" thickBot="1" x14ac:dyDescent="0.4">
      <c r="A46" s="194"/>
      <c r="B46" s="2" t="s">
        <v>11</v>
      </c>
      <c r="C46" s="58">
        <v>9326216</v>
      </c>
      <c r="D46" s="126">
        <f t="shared" si="0"/>
        <v>0.99755867982167157</v>
      </c>
      <c r="E46" s="58">
        <v>13713993</v>
      </c>
      <c r="F46" s="126">
        <f t="shared" si="1"/>
        <v>0.99419468014955992</v>
      </c>
      <c r="G46" s="58">
        <v>21131</v>
      </c>
      <c r="H46" s="126">
        <f t="shared" si="2"/>
        <v>2.2602320666079085E-3</v>
      </c>
      <c r="I46" s="58">
        <v>70232</v>
      </c>
      <c r="J46" s="126">
        <f t="shared" si="3"/>
        <v>5.0914624775048297E-3</v>
      </c>
      <c r="K46" s="58">
        <v>1233</v>
      </c>
      <c r="L46" s="126">
        <f t="shared" si="4"/>
        <v>1.318851989081232E-4</v>
      </c>
      <c r="M46" s="58">
        <v>5994</v>
      </c>
      <c r="N46" s="126">
        <f t="shared" si="5"/>
        <v>4.3453448698832367E-4</v>
      </c>
      <c r="O46" s="58">
        <v>460</v>
      </c>
      <c r="P46" s="126">
        <f t="shared" si="6"/>
        <v>4.9202912812438498E-5</v>
      </c>
      <c r="Q46" s="58">
        <v>3853</v>
      </c>
      <c r="R46" s="126">
        <f t="shared" si="7"/>
        <v>2.7932288594694881E-4</v>
      </c>
      <c r="S46" s="142"/>
    </row>
    <row r="47" spans="1:19" ht="16" thickBot="1" x14ac:dyDescent="0.4">
      <c r="A47" s="194"/>
      <c r="B47" s="2" t="s">
        <v>12</v>
      </c>
      <c r="C47" s="58">
        <v>10426534</v>
      </c>
      <c r="D47" s="126">
        <f t="shared" si="0"/>
        <v>0.99760943839838023</v>
      </c>
      <c r="E47" s="58">
        <v>15477109</v>
      </c>
      <c r="F47" s="126">
        <f t="shared" si="1"/>
        <v>0.99405083040585918</v>
      </c>
      <c r="G47" s="58">
        <v>23180</v>
      </c>
      <c r="H47" s="126">
        <f t="shared" si="2"/>
        <v>2.2178594326815078E-3</v>
      </c>
      <c r="I47" s="58">
        <v>79002</v>
      </c>
      <c r="J47" s="126">
        <f t="shared" si="3"/>
        <v>5.0740744737097663E-3</v>
      </c>
      <c r="K47" s="58">
        <v>1264</v>
      </c>
      <c r="L47" s="126">
        <f t="shared" si="4"/>
        <v>1.2093935819281389E-4</v>
      </c>
      <c r="M47" s="58">
        <v>6851</v>
      </c>
      <c r="N47" s="126">
        <f t="shared" si="5"/>
        <v>4.4002030606042386E-4</v>
      </c>
      <c r="O47" s="58">
        <v>541</v>
      </c>
      <c r="P47" s="126">
        <f t="shared" si="6"/>
        <v>5.1762810745500245E-5</v>
      </c>
      <c r="Q47" s="58">
        <v>6774</v>
      </c>
      <c r="R47" s="126">
        <f t="shared" si="7"/>
        <v>4.3507481437064831E-4</v>
      </c>
      <c r="S47" s="142"/>
    </row>
    <row r="48" spans="1:19" ht="16" thickBot="1" x14ac:dyDescent="0.4">
      <c r="A48" s="194"/>
      <c r="B48" s="2" t="s">
        <v>13</v>
      </c>
      <c r="C48" s="58">
        <v>10740963</v>
      </c>
      <c r="D48" s="126">
        <f t="shared" si="0"/>
        <v>0.99802957935338132</v>
      </c>
      <c r="E48" s="58">
        <v>16167271</v>
      </c>
      <c r="F48" s="126">
        <f t="shared" si="1"/>
        <v>0.99521924804372863</v>
      </c>
      <c r="G48" s="58">
        <v>19688</v>
      </c>
      <c r="H48" s="126">
        <f t="shared" si="2"/>
        <v>1.8293710124789901E-3</v>
      </c>
      <c r="I48" s="58">
        <v>67371</v>
      </c>
      <c r="J48" s="126">
        <f t="shared" si="3"/>
        <v>4.1472005980449046E-3</v>
      </c>
      <c r="K48" s="58">
        <v>1105</v>
      </c>
      <c r="L48" s="126">
        <f t="shared" si="4"/>
        <v>1.0267447017418144E-4</v>
      </c>
      <c r="M48" s="58">
        <v>6055</v>
      </c>
      <c r="N48" s="126">
        <f t="shared" si="5"/>
        <v>3.7273158512062898E-4</v>
      </c>
      <c r="O48" s="58">
        <v>413</v>
      </c>
      <c r="P48" s="126">
        <f t="shared" si="6"/>
        <v>3.8375163965553785E-5</v>
      </c>
      <c r="Q48" s="58">
        <v>4237</v>
      </c>
      <c r="R48" s="126">
        <f t="shared" si="7"/>
        <v>2.6081977310588028E-4</v>
      </c>
      <c r="S48" s="142"/>
    </row>
    <row r="49" spans="1:19" ht="16" thickBot="1" x14ac:dyDescent="0.4">
      <c r="A49" s="194"/>
      <c r="B49" s="2" t="s">
        <v>14</v>
      </c>
      <c r="C49" s="58">
        <v>11467497</v>
      </c>
      <c r="D49" s="126">
        <f t="shared" si="0"/>
        <v>0.99810536183123988</v>
      </c>
      <c r="E49" s="58">
        <v>17537207</v>
      </c>
      <c r="F49" s="126">
        <f t="shared" si="1"/>
        <v>0.99531768630898987</v>
      </c>
      <c r="G49" s="58">
        <v>20302</v>
      </c>
      <c r="H49" s="126">
        <f t="shared" si="2"/>
        <v>1.7670407985193135E-3</v>
      </c>
      <c r="I49" s="58">
        <v>72728</v>
      </c>
      <c r="J49" s="126">
        <f t="shared" si="3"/>
        <v>4.1276506965949719E-3</v>
      </c>
      <c r="K49" s="58">
        <v>1039</v>
      </c>
      <c r="L49" s="126">
        <f t="shared" si="4"/>
        <v>9.0432242619523529E-5</v>
      </c>
      <c r="M49" s="58">
        <v>5444</v>
      </c>
      <c r="N49" s="126">
        <f t="shared" si="5"/>
        <v>3.0897220317158488E-4</v>
      </c>
      <c r="O49" s="58">
        <v>427</v>
      </c>
      <c r="P49" s="126">
        <f t="shared" si="6"/>
        <v>3.7165127621305628E-5</v>
      </c>
      <c r="Q49" s="58">
        <v>4329</v>
      </c>
      <c r="R49" s="126">
        <f t="shared" si="7"/>
        <v>2.4569079124353251E-4</v>
      </c>
      <c r="S49" s="142"/>
    </row>
    <row r="50" spans="1:19" ht="16" thickBot="1" x14ac:dyDescent="0.4">
      <c r="A50" s="194"/>
      <c r="B50" s="2" t="s">
        <v>15</v>
      </c>
      <c r="C50" s="58">
        <v>11900438</v>
      </c>
      <c r="D50" s="126">
        <f t="shared" si="0"/>
        <v>0.99847055043991073</v>
      </c>
      <c r="E50" s="58">
        <v>18259778</v>
      </c>
      <c r="F50" s="126">
        <f t="shared" si="1"/>
        <v>0.99622901455712332</v>
      </c>
      <c r="G50" s="58">
        <v>17131</v>
      </c>
      <c r="H50" s="126">
        <f t="shared" si="2"/>
        <v>1.4373251639633862E-3</v>
      </c>
      <c r="I50" s="58">
        <v>61116</v>
      </c>
      <c r="J50" s="126">
        <f t="shared" si="3"/>
        <v>3.3344070477567224E-3</v>
      </c>
      <c r="K50" s="58">
        <v>799</v>
      </c>
      <c r="L50" s="126">
        <f t="shared" si="4"/>
        <v>6.7037698091573496E-5</v>
      </c>
      <c r="M50" s="58">
        <v>4517</v>
      </c>
      <c r="N50" s="126">
        <f t="shared" si="5"/>
        <v>2.4644146597809272E-4</v>
      </c>
      <c r="O50" s="58">
        <v>299</v>
      </c>
      <c r="P50" s="126">
        <f t="shared" si="6"/>
        <v>2.5086698034268428E-5</v>
      </c>
      <c r="Q50" s="58">
        <v>3485</v>
      </c>
      <c r="R50" s="126">
        <f t="shared" si="7"/>
        <v>1.9013692914183157E-4</v>
      </c>
      <c r="S50" s="142"/>
    </row>
    <row r="51" spans="1:19" ht="16" thickBot="1" x14ac:dyDescent="0.4">
      <c r="A51" s="194"/>
      <c r="B51" s="2" t="s">
        <v>16</v>
      </c>
      <c r="C51" s="58">
        <v>11920228</v>
      </c>
      <c r="D51" s="126">
        <f t="shared" si="0"/>
        <v>0.99865954303151716</v>
      </c>
      <c r="E51" s="58">
        <v>18456207</v>
      </c>
      <c r="F51" s="126">
        <f t="shared" si="1"/>
        <v>0.99669640107313229</v>
      </c>
      <c r="G51" s="58">
        <v>15157</v>
      </c>
      <c r="H51" s="126">
        <f t="shared" si="2"/>
        <v>1.2698316419559009E-3</v>
      </c>
      <c r="I51" s="58">
        <v>54854</v>
      </c>
      <c r="J51" s="126">
        <f t="shared" si="3"/>
        <v>2.9622979621146211E-3</v>
      </c>
      <c r="K51" s="58">
        <v>611</v>
      </c>
      <c r="L51" s="126">
        <f t="shared" si="4"/>
        <v>5.1188700483938478E-5</v>
      </c>
      <c r="M51" s="58">
        <v>3298</v>
      </c>
      <c r="N51" s="126">
        <f t="shared" si="5"/>
        <v>1.7810294015120173E-4</v>
      </c>
      <c r="O51" s="58">
        <v>232</v>
      </c>
      <c r="P51" s="126">
        <f t="shared" si="6"/>
        <v>1.943662604300119E-5</v>
      </c>
      <c r="Q51" s="58">
        <v>3022</v>
      </c>
      <c r="R51" s="126">
        <f t="shared" si="7"/>
        <v>1.6319802460185918E-4</v>
      </c>
      <c r="S51" s="142"/>
    </row>
    <row r="52" spans="1:19" ht="16" thickBot="1" x14ac:dyDescent="0.4">
      <c r="A52" s="194"/>
      <c r="B52" s="2" t="s">
        <v>17</v>
      </c>
      <c r="C52" s="58">
        <v>12607128</v>
      </c>
      <c r="D52" s="126">
        <f t="shared" si="0"/>
        <v>0.99880899950491842</v>
      </c>
      <c r="E52" s="58">
        <v>19499792</v>
      </c>
      <c r="F52" s="126">
        <f t="shared" si="1"/>
        <v>0.99708597237960583</v>
      </c>
      <c r="G52" s="58">
        <v>14233</v>
      </c>
      <c r="H52" s="126">
        <f t="shared" si="2"/>
        <v>1.1276199059733116E-3</v>
      </c>
      <c r="I52" s="58">
        <v>51066</v>
      </c>
      <c r="J52" s="126">
        <f t="shared" si="3"/>
        <v>2.6111659173357823E-3</v>
      </c>
      <c r="K52" s="58">
        <v>593</v>
      </c>
      <c r="L52" s="126">
        <f t="shared" si="4"/>
        <v>4.6980861676538587E-5</v>
      </c>
      <c r="M52" s="58">
        <v>3317</v>
      </c>
      <c r="N52" s="126">
        <f t="shared" si="5"/>
        <v>1.6960868969182608E-4</v>
      </c>
      <c r="O52" s="58">
        <v>207</v>
      </c>
      <c r="P52" s="126">
        <f t="shared" si="6"/>
        <v>1.6399727431776541E-5</v>
      </c>
      <c r="Q52" s="58">
        <v>2606</v>
      </c>
      <c r="R52" s="126">
        <f t="shared" si="7"/>
        <v>1.3325301336656581E-4</v>
      </c>
      <c r="S52" s="142"/>
    </row>
    <row r="53" spans="1:19" ht="16" thickBot="1" x14ac:dyDescent="0.4">
      <c r="A53" s="194"/>
      <c r="B53" s="2" t="s">
        <v>18</v>
      </c>
      <c r="C53" s="58">
        <v>12985776</v>
      </c>
      <c r="D53" s="126">
        <f t="shared" si="0"/>
        <v>0.9988767250554772</v>
      </c>
      <c r="E53" s="58">
        <v>20401803</v>
      </c>
      <c r="F53" s="126">
        <f t="shared" si="1"/>
        <v>0.99726256067060959</v>
      </c>
      <c r="G53" s="58">
        <v>13941</v>
      </c>
      <c r="H53" s="126">
        <f t="shared" si="2"/>
        <v>1.072353352159964E-3</v>
      </c>
      <c r="I53" s="58">
        <v>50628</v>
      </c>
      <c r="J53" s="126">
        <f t="shared" si="3"/>
        <v>2.4747523011388562E-3</v>
      </c>
      <c r="K53" s="58">
        <v>495</v>
      </c>
      <c r="L53" s="126">
        <f t="shared" si="4"/>
        <v>3.8075813020528095E-5</v>
      </c>
      <c r="M53" s="58">
        <v>2948</v>
      </c>
      <c r="N53" s="126">
        <f t="shared" si="5"/>
        <v>1.4410148107287169E-4</v>
      </c>
      <c r="O53" s="58">
        <v>167</v>
      </c>
      <c r="P53" s="126">
        <f t="shared" si="6"/>
        <v>1.2845779342279176E-5</v>
      </c>
      <c r="Q53" s="58">
        <v>2426</v>
      </c>
      <c r="R53" s="126">
        <f t="shared" si="7"/>
        <v>1.1858554717869293E-4</v>
      </c>
      <c r="S53" s="142"/>
    </row>
    <row r="54" spans="1:19" ht="16" thickBot="1" x14ac:dyDescent="0.4">
      <c r="A54" s="194"/>
      <c r="B54" s="2" t="s">
        <v>19</v>
      </c>
      <c r="C54" s="58">
        <v>13088649</v>
      </c>
      <c r="D54" s="126">
        <f t="shared" si="0"/>
        <v>0.99899227987005201</v>
      </c>
      <c r="E54" s="58">
        <v>20836286</v>
      </c>
      <c r="F54" s="126">
        <f t="shared" si="1"/>
        <v>0.99760011425610651</v>
      </c>
      <c r="G54" s="58">
        <v>12581</v>
      </c>
      <c r="H54" s="126">
        <f t="shared" si="2"/>
        <v>9.6024592553785521E-4</v>
      </c>
      <c r="I54" s="58">
        <v>45480</v>
      </c>
      <c r="J54" s="126">
        <f t="shared" si="3"/>
        <v>2.1774923417910335E-3</v>
      </c>
      <c r="K54" s="58">
        <v>445</v>
      </c>
      <c r="L54" s="126">
        <f t="shared" si="4"/>
        <v>3.3964663926901326E-5</v>
      </c>
      <c r="M54" s="58">
        <v>2308</v>
      </c>
      <c r="N54" s="126">
        <f t="shared" si="5"/>
        <v>1.1050246976371383E-4</v>
      </c>
      <c r="O54" s="58">
        <v>177</v>
      </c>
      <c r="P54" s="126">
        <f t="shared" si="6"/>
        <v>1.3509540483284348E-5</v>
      </c>
      <c r="Q54" s="58">
        <v>2337</v>
      </c>
      <c r="R54" s="126">
        <f t="shared" si="7"/>
        <v>1.118909323387345E-4</v>
      </c>
      <c r="S54" s="142"/>
    </row>
    <row r="55" spans="1:19" ht="16" thickBot="1" x14ac:dyDescent="0.4">
      <c r="A55" s="194"/>
      <c r="B55" s="2" t="s">
        <v>20</v>
      </c>
      <c r="C55" s="58">
        <v>13212624</v>
      </c>
      <c r="D55" s="126">
        <f t="shared" si="0"/>
        <v>0.99904810606831063</v>
      </c>
      <c r="E55" s="58">
        <v>21230073</v>
      </c>
      <c r="F55" s="126">
        <f t="shared" si="1"/>
        <v>0.99772394713462942</v>
      </c>
      <c r="G55" s="58">
        <v>12045</v>
      </c>
      <c r="H55" s="126">
        <f t="shared" si="2"/>
        <v>9.1076037867972336E-4</v>
      </c>
      <c r="I55" s="58">
        <v>43972</v>
      </c>
      <c r="J55" s="126">
        <f t="shared" si="3"/>
        <v>2.0664986598681939E-3</v>
      </c>
      <c r="K55" s="58">
        <v>371</v>
      </c>
      <c r="L55" s="126">
        <f t="shared" si="4"/>
        <v>2.8052478247420288E-5</v>
      </c>
      <c r="M55" s="58">
        <v>2072</v>
      </c>
      <c r="N55" s="126">
        <f t="shared" si="5"/>
        <v>9.7375266607088547E-5</v>
      </c>
      <c r="O55" s="58">
        <v>173</v>
      </c>
      <c r="P55" s="126">
        <f t="shared" si="6"/>
        <v>1.308107476227415E-5</v>
      </c>
      <c r="Q55" s="58">
        <v>2387</v>
      </c>
      <c r="R55" s="126">
        <f t="shared" si="7"/>
        <v>1.1217893889532836E-4</v>
      </c>
      <c r="S55" s="142"/>
    </row>
    <row r="56" spans="1:19" ht="16" thickBot="1" x14ac:dyDescent="0.4">
      <c r="A56" s="194"/>
      <c r="B56" s="2" t="s">
        <v>21</v>
      </c>
      <c r="C56" s="58">
        <v>13834542</v>
      </c>
      <c r="D56" s="126">
        <f t="shared" si="0"/>
        <v>0.99913631609891917</v>
      </c>
      <c r="E56" s="58">
        <v>22321436</v>
      </c>
      <c r="F56" s="126">
        <f t="shared" si="1"/>
        <v>0.99792510204491292</v>
      </c>
      <c r="G56" s="58">
        <v>11526</v>
      </c>
      <c r="H56" s="126">
        <f t="shared" si="2"/>
        <v>8.3241246290308287E-4</v>
      </c>
      <c r="I56" s="58">
        <v>43325</v>
      </c>
      <c r="J56" s="126">
        <f t="shared" si="3"/>
        <v>1.9369320614541041E-3</v>
      </c>
      <c r="K56" s="58">
        <v>322</v>
      </c>
      <c r="L56" s="126">
        <f t="shared" si="4"/>
        <v>2.3254972501717222E-5</v>
      </c>
      <c r="M56" s="58">
        <v>1749</v>
      </c>
      <c r="N56" s="126">
        <f t="shared" si="5"/>
        <v>7.8192594933253974E-5</v>
      </c>
      <c r="O56" s="58">
        <v>111</v>
      </c>
      <c r="P56" s="126">
        <f t="shared" si="6"/>
        <v>8.0164656760577997E-6</v>
      </c>
      <c r="Q56" s="58">
        <v>1337</v>
      </c>
      <c r="R56" s="126">
        <f t="shared" si="7"/>
        <v>5.9773298699691573E-5</v>
      </c>
      <c r="S56" s="142"/>
    </row>
    <row r="57" spans="1:19" ht="16" thickBot="1" x14ac:dyDescent="0.4">
      <c r="A57" s="195"/>
      <c r="B57" s="2" t="s">
        <v>68</v>
      </c>
      <c r="C57" s="58">
        <v>13955177</v>
      </c>
      <c r="D57" s="126">
        <f t="shared" si="0"/>
        <v>0.9978904769920337</v>
      </c>
      <c r="E57" s="58">
        <v>22522901</v>
      </c>
      <c r="F57" s="126">
        <f t="shared" si="1"/>
        <v>0.99513762036598763</v>
      </c>
      <c r="G57" s="58">
        <v>29040</v>
      </c>
      <c r="H57" s="126">
        <f t="shared" si="2"/>
        <v>2.0765583590841349E-3</v>
      </c>
      <c r="I57" s="58">
        <v>105369</v>
      </c>
      <c r="J57" s="126">
        <f t="shared" si="3"/>
        <v>4.6555572890163554E-3</v>
      </c>
      <c r="K57" s="58">
        <v>405</v>
      </c>
      <c r="L57" s="126">
        <f t="shared" si="4"/>
        <v>2.8960266371524607E-5</v>
      </c>
      <c r="M57" s="58">
        <v>3699</v>
      </c>
      <c r="N57" s="126">
        <f t="shared" si="5"/>
        <v>1.634342777484032E-4</v>
      </c>
      <c r="O57" s="58">
        <v>56</v>
      </c>
      <c r="P57" s="126">
        <f t="shared" si="6"/>
        <v>4.0043825106305631E-6</v>
      </c>
      <c r="Q57" s="58">
        <v>982</v>
      </c>
      <c r="R57" s="126">
        <f t="shared" si="7"/>
        <v>4.3388067247616098E-5</v>
      </c>
      <c r="S57" s="142"/>
    </row>
    <row r="58" spans="1:19" ht="16" thickBot="1" x14ac:dyDescent="0.4">
      <c r="A58" s="193" t="s">
        <v>73</v>
      </c>
      <c r="B58" s="2" t="s">
        <v>0</v>
      </c>
      <c r="C58" s="58">
        <v>6928177</v>
      </c>
      <c r="D58" s="126">
        <f t="shared" si="0"/>
        <v>0.97601031321269793</v>
      </c>
      <c r="E58" s="58">
        <v>10894534</v>
      </c>
      <c r="F58" s="126">
        <f t="shared" si="1"/>
        <v>0.93832846880292586</v>
      </c>
      <c r="G58" s="58">
        <v>164700</v>
      </c>
      <c r="H58" s="126">
        <f t="shared" si="2"/>
        <v>2.3202192811490142E-2</v>
      </c>
      <c r="I58" s="58">
        <v>672404</v>
      </c>
      <c r="J58" s="126">
        <f t="shared" si="3"/>
        <v>5.7913061333046696E-2</v>
      </c>
      <c r="K58" s="58">
        <v>3036</v>
      </c>
      <c r="L58" s="126">
        <f t="shared" si="4"/>
        <v>4.2769798042309698E-4</v>
      </c>
      <c r="M58" s="58">
        <v>17050</v>
      </c>
      <c r="N58" s="126">
        <f t="shared" si="5"/>
        <v>1.4684887295858535E-3</v>
      </c>
      <c r="O58" s="58">
        <v>2554</v>
      </c>
      <c r="P58" s="126">
        <f t="shared" si="6"/>
        <v>3.5979599538886356E-4</v>
      </c>
      <c r="Q58" s="58">
        <v>26588</v>
      </c>
      <c r="R58" s="126">
        <f t="shared" si="7"/>
        <v>2.2899811344415642E-3</v>
      </c>
      <c r="S58" s="142"/>
    </row>
    <row r="59" spans="1:19" ht="16" thickBot="1" x14ac:dyDescent="0.4">
      <c r="A59" s="194"/>
      <c r="B59" s="2" t="s">
        <v>1</v>
      </c>
      <c r="C59" s="58">
        <v>7108922</v>
      </c>
      <c r="D59" s="126">
        <f t="shared" si="0"/>
        <v>0.98319722538671028</v>
      </c>
      <c r="E59" s="58">
        <v>11579014</v>
      </c>
      <c r="F59" s="126">
        <f t="shared" si="1"/>
        <v>0.95876829349883186</v>
      </c>
      <c r="G59" s="58">
        <v>118402</v>
      </c>
      <c r="H59" s="126">
        <f t="shared" si="2"/>
        <v>1.637555143807138E-2</v>
      </c>
      <c r="I59" s="58">
        <v>478016</v>
      </c>
      <c r="J59" s="126">
        <f t="shared" si="3"/>
        <v>3.9580795444684458E-2</v>
      </c>
      <c r="K59" s="58">
        <v>2225</v>
      </c>
      <c r="L59" s="126">
        <f t="shared" si="4"/>
        <v>3.0772792646837737E-4</v>
      </c>
      <c r="M59" s="58">
        <v>12756</v>
      </c>
      <c r="N59" s="126">
        <f t="shared" si="5"/>
        <v>1.0562253704737813E-3</v>
      </c>
      <c r="O59" s="58">
        <v>864</v>
      </c>
      <c r="P59" s="126">
        <f t="shared" si="6"/>
        <v>1.1949524874996767E-4</v>
      </c>
      <c r="Q59" s="58">
        <v>7182</v>
      </c>
      <c r="R59" s="126">
        <f t="shared" si="7"/>
        <v>5.9468568600993231E-4</v>
      </c>
      <c r="S59" s="142"/>
    </row>
    <row r="60" spans="1:19" ht="16" thickBot="1" x14ac:dyDescent="0.4">
      <c r="A60" s="194"/>
      <c r="B60" s="2" t="s">
        <v>2</v>
      </c>
      <c r="C60" s="58">
        <v>7142752</v>
      </c>
      <c r="D60" s="126">
        <f t="shared" si="0"/>
        <v>0.98828038362051374</v>
      </c>
      <c r="E60" s="58">
        <v>12374459</v>
      </c>
      <c r="F60" s="126">
        <f t="shared" si="1"/>
        <v>0.97257761390776842</v>
      </c>
      <c r="G60" s="58">
        <v>82043</v>
      </c>
      <c r="H60" s="126">
        <f t="shared" si="2"/>
        <v>1.1351575347062002E-2</v>
      </c>
      <c r="I60" s="58">
        <v>331445</v>
      </c>
      <c r="J60" s="126">
        <f t="shared" si="3"/>
        <v>2.6050107503015712E-2</v>
      </c>
      <c r="K60" s="58">
        <v>1818</v>
      </c>
      <c r="L60" s="126">
        <f t="shared" si="4"/>
        <v>2.5154082592005069E-4</v>
      </c>
      <c r="M60" s="58">
        <v>10613</v>
      </c>
      <c r="N60" s="126">
        <f t="shared" si="5"/>
        <v>8.3413474612531718E-4</v>
      </c>
      <c r="O60" s="58">
        <v>842</v>
      </c>
      <c r="P60" s="126">
        <f t="shared" si="6"/>
        <v>1.165002065042259E-4</v>
      </c>
      <c r="Q60" s="58">
        <v>6847</v>
      </c>
      <c r="R60" s="126">
        <f t="shared" si="7"/>
        <v>5.3814384309055368E-4</v>
      </c>
      <c r="S60" s="142"/>
    </row>
    <row r="61" spans="1:19" ht="16" thickBot="1" x14ac:dyDescent="0.4">
      <c r="A61" s="194"/>
      <c r="B61" s="2" t="s">
        <v>3</v>
      </c>
      <c r="C61" s="58">
        <v>7150302</v>
      </c>
      <c r="D61" s="126">
        <f t="shared" si="0"/>
        <v>0.99131148713734085</v>
      </c>
      <c r="E61" s="58">
        <v>12634820</v>
      </c>
      <c r="F61" s="126">
        <f t="shared" si="1"/>
        <v>0.97971522486742635</v>
      </c>
      <c r="G61" s="58">
        <v>60332</v>
      </c>
      <c r="H61" s="126">
        <f t="shared" si="2"/>
        <v>8.3643746294869859E-3</v>
      </c>
      <c r="I61" s="58">
        <v>246542</v>
      </c>
      <c r="J61" s="126">
        <f t="shared" si="3"/>
        <v>1.9117086825872077E-2</v>
      </c>
      <c r="K61" s="58">
        <v>1530</v>
      </c>
      <c r="L61" s="126">
        <f t="shared" si="4"/>
        <v>2.121178343684129E-4</v>
      </c>
      <c r="M61" s="58">
        <v>9165</v>
      </c>
      <c r="N61" s="126">
        <f t="shared" si="5"/>
        <v>7.1066228374523448E-4</v>
      </c>
      <c r="O61" s="58">
        <v>808</v>
      </c>
      <c r="P61" s="126">
        <f t="shared" si="6"/>
        <v>1.1202039880371087E-4</v>
      </c>
      <c r="Q61" s="58">
        <v>5894</v>
      </c>
      <c r="R61" s="126">
        <f t="shared" si="7"/>
        <v>4.5702602295629152E-4</v>
      </c>
      <c r="S61" s="142"/>
    </row>
    <row r="62" spans="1:19" ht="16" thickBot="1" x14ac:dyDescent="0.4">
      <c r="A62" s="194"/>
      <c r="B62" s="2" t="s">
        <v>4</v>
      </c>
      <c r="C62" s="58">
        <v>7097445</v>
      </c>
      <c r="D62" s="126">
        <f t="shared" si="0"/>
        <v>0.99394024352739974</v>
      </c>
      <c r="E62" s="58">
        <v>12790159</v>
      </c>
      <c r="F62" s="126">
        <f t="shared" si="1"/>
        <v>0.98589144444944621</v>
      </c>
      <c r="G62" s="58">
        <v>41471</v>
      </c>
      <c r="H62" s="126">
        <f t="shared" si="2"/>
        <v>5.8076809104297107E-3</v>
      </c>
      <c r="I62" s="58">
        <v>172030</v>
      </c>
      <c r="J62" s="126">
        <f t="shared" si="3"/>
        <v>1.3260421953209357E-2</v>
      </c>
      <c r="K62" s="58">
        <v>1104</v>
      </c>
      <c r="L62" s="126">
        <f t="shared" si="4"/>
        <v>1.5460634479791662E-4</v>
      </c>
      <c r="M62" s="58">
        <v>6148</v>
      </c>
      <c r="N62" s="126">
        <f t="shared" si="5"/>
        <v>4.7390033231605605E-4</v>
      </c>
      <c r="O62" s="58">
        <v>696</v>
      </c>
      <c r="P62" s="126">
        <f t="shared" si="6"/>
        <v>9.7469217372599614E-5</v>
      </c>
      <c r="Q62" s="58">
        <v>4855</v>
      </c>
      <c r="R62" s="126">
        <f t="shared" si="7"/>
        <v>3.7423326502837546E-4</v>
      </c>
      <c r="S62" s="142"/>
    </row>
    <row r="63" spans="1:19" ht="16" thickBot="1" x14ac:dyDescent="0.4">
      <c r="A63" s="194"/>
      <c r="B63" s="2" t="s">
        <v>5</v>
      </c>
      <c r="C63" s="58">
        <v>7242812</v>
      </c>
      <c r="D63" s="126">
        <f t="shared" si="0"/>
        <v>0.9956774954961024</v>
      </c>
      <c r="E63" s="58">
        <v>13308358</v>
      </c>
      <c r="F63" s="126">
        <f t="shared" si="1"/>
        <v>0.99003998067881971</v>
      </c>
      <c r="G63" s="58">
        <v>29787</v>
      </c>
      <c r="H63" s="126">
        <f t="shared" si="2"/>
        <v>4.0948523250834623E-3</v>
      </c>
      <c r="I63" s="58">
        <v>123120</v>
      </c>
      <c r="J63" s="126">
        <f t="shared" si="3"/>
        <v>9.1591857103014724E-3</v>
      </c>
      <c r="K63" s="58">
        <v>1068</v>
      </c>
      <c r="L63" s="126">
        <f t="shared" si="4"/>
        <v>1.4681915880045447E-4</v>
      </c>
      <c r="M63" s="58">
        <v>6203</v>
      </c>
      <c r="N63" s="126">
        <f t="shared" si="5"/>
        <v>4.6145572580409385E-4</v>
      </c>
      <c r="O63" s="58">
        <v>588</v>
      </c>
      <c r="P63" s="126">
        <f t="shared" si="6"/>
        <v>8.0833020013733363E-5</v>
      </c>
      <c r="Q63" s="58">
        <v>4562</v>
      </c>
      <c r="R63" s="126">
        <f t="shared" si="7"/>
        <v>3.3937788507468582E-4</v>
      </c>
      <c r="S63" s="142"/>
    </row>
    <row r="64" spans="1:19" ht="16" thickBot="1" x14ac:dyDescent="0.4">
      <c r="A64" s="194"/>
      <c r="B64" s="2" t="s">
        <v>6</v>
      </c>
      <c r="C64" s="58">
        <v>17687774</v>
      </c>
      <c r="D64" s="126">
        <f t="shared" si="0"/>
        <v>0.99355344762901521</v>
      </c>
      <c r="E64" s="58">
        <v>64749364</v>
      </c>
      <c r="F64" s="126">
        <f t="shared" si="1"/>
        <v>0.98769076576485881</v>
      </c>
      <c r="G64" s="58">
        <v>105205</v>
      </c>
      <c r="H64" s="126">
        <f t="shared" si="2"/>
        <v>5.9095503175136989E-3</v>
      </c>
      <c r="I64" s="58">
        <v>729997</v>
      </c>
      <c r="J64" s="126">
        <f t="shared" si="3"/>
        <v>1.1135418966216403E-2</v>
      </c>
      <c r="K64" s="58">
        <v>5057</v>
      </c>
      <c r="L64" s="126">
        <f t="shared" si="4"/>
        <v>2.8406060506313175E-4</v>
      </c>
      <c r="M64" s="58">
        <v>37614</v>
      </c>
      <c r="N64" s="126">
        <f t="shared" si="5"/>
        <v>5.7376626067677506E-4</v>
      </c>
      <c r="O64" s="58">
        <v>4503</v>
      </c>
      <c r="P64" s="126">
        <f t="shared" si="6"/>
        <v>2.5294144840800519E-4</v>
      </c>
      <c r="Q64" s="58">
        <v>39337</v>
      </c>
      <c r="R64" s="126">
        <f t="shared" si="7"/>
        <v>6.00049008248054E-4</v>
      </c>
      <c r="S64" s="142"/>
    </row>
    <row r="65" spans="1:19" ht="16" thickBot="1" x14ac:dyDescent="0.4">
      <c r="A65" s="194"/>
      <c r="B65" s="2" t="s">
        <v>7</v>
      </c>
      <c r="C65" s="58">
        <v>18216988</v>
      </c>
      <c r="D65" s="126">
        <f t="shared" si="0"/>
        <v>0.99645445332619476</v>
      </c>
      <c r="E65" s="58">
        <v>68509117</v>
      </c>
      <c r="F65" s="126">
        <f t="shared" si="1"/>
        <v>0.9933626396730314</v>
      </c>
      <c r="G65" s="58">
        <v>57400</v>
      </c>
      <c r="H65" s="126">
        <f t="shared" si="2"/>
        <v>3.1397333972511578E-3</v>
      </c>
      <c r="I65" s="58">
        <v>400100</v>
      </c>
      <c r="J65" s="126">
        <f t="shared" si="3"/>
        <v>5.8013357862017091E-3</v>
      </c>
      <c r="K65" s="58">
        <v>3519</v>
      </c>
      <c r="L65" s="126">
        <f t="shared" si="4"/>
        <v>1.9248644294297604E-4</v>
      </c>
      <c r="M65" s="58">
        <v>24175</v>
      </c>
      <c r="N65" s="126">
        <f t="shared" si="5"/>
        <v>3.505305989288336E-4</v>
      </c>
      <c r="O65" s="58">
        <v>3900</v>
      </c>
      <c r="P65" s="126">
        <f t="shared" si="6"/>
        <v>2.1332683361114139E-4</v>
      </c>
      <c r="Q65" s="58">
        <v>33483</v>
      </c>
      <c r="R65" s="126">
        <f t="shared" si="7"/>
        <v>4.8549394183802004E-4</v>
      </c>
      <c r="S65" s="142"/>
    </row>
    <row r="66" spans="1:19" ht="16" thickBot="1" x14ac:dyDescent="0.4">
      <c r="A66" s="194"/>
      <c r="B66" s="2" t="s">
        <v>8</v>
      </c>
      <c r="C66" s="58">
        <v>18980012</v>
      </c>
      <c r="D66" s="126">
        <f t="shared" si="0"/>
        <v>0.99710152541201991</v>
      </c>
      <c r="E66" s="58">
        <v>75588335</v>
      </c>
      <c r="F66" s="126">
        <f t="shared" si="1"/>
        <v>0.9945376065332574</v>
      </c>
      <c r="G66" s="58">
        <v>48180</v>
      </c>
      <c r="H66" s="126">
        <f t="shared" si="2"/>
        <v>2.5311022719243337E-3</v>
      </c>
      <c r="I66" s="58">
        <v>358510</v>
      </c>
      <c r="J66" s="126">
        <f t="shared" si="3"/>
        <v>4.7170198591917406E-3</v>
      </c>
      <c r="K66" s="58">
        <v>3231</v>
      </c>
      <c r="L66" s="126">
        <f t="shared" si="4"/>
        <v>1.6973830304249735E-4</v>
      </c>
      <c r="M66" s="58">
        <v>22532</v>
      </c>
      <c r="N66" s="126">
        <f t="shared" si="5"/>
        <v>2.9646004704836208E-4</v>
      </c>
      <c r="O66" s="58">
        <v>3762</v>
      </c>
      <c r="P66" s="126">
        <f t="shared" si="6"/>
        <v>1.976340130132699E-4</v>
      </c>
      <c r="Q66" s="58">
        <v>34119</v>
      </c>
      <c r="R66" s="126">
        <f t="shared" si="7"/>
        <v>4.4891356050253268E-4</v>
      </c>
      <c r="S66" s="142"/>
    </row>
    <row r="67" spans="1:19" ht="16" thickBot="1" x14ac:dyDescent="0.4">
      <c r="A67" s="194"/>
      <c r="B67" s="2" t="s">
        <v>9</v>
      </c>
      <c r="C67" s="58">
        <v>19056079</v>
      </c>
      <c r="D67" s="126">
        <f t="shared" si="0"/>
        <v>0.99731689581588145</v>
      </c>
      <c r="E67" s="58">
        <v>78635662</v>
      </c>
      <c r="F67" s="126">
        <f t="shared" si="1"/>
        <v>0.99512606831993256</v>
      </c>
      <c r="G67" s="58">
        <v>44393</v>
      </c>
      <c r="H67" s="126">
        <f t="shared" si="2"/>
        <v>2.3233472613098647E-3</v>
      </c>
      <c r="I67" s="58">
        <v>328607</v>
      </c>
      <c r="J67" s="126">
        <f t="shared" si="3"/>
        <v>4.158487175098851E-3</v>
      </c>
      <c r="K67" s="58">
        <v>3286</v>
      </c>
      <c r="L67" s="126">
        <f t="shared" si="4"/>
        <v>1.7197574168594635E-4</v>
      </c>
      <c r="M67" s="58">
        <v>23326</v>
      </c>
      <c r="N67" s="126">
        <f t="shared" si="5"/>
        <v>2.9518808743074796E-4</v>
      </c>
      <c r="O67" s="58">
        <v>3588</v>
      </c>
      <c r="P67" s="126">
        <f t="shared" si="6"/>
        <v>1.877811811226949E-4</v>
      </c>
      <c r="Q67" s="58">
        <v>33209</v>
      </c>
      <c r="R67" s="126">
        <f t="shared" si="7"/>
        <v>4.2025641753784234E-4</v>
      </c>
      <c r="S67" s="142"/>
    </row>
    <row r="68" spans="1:19" ht="16" thickBot="1" x14ac:dyDescent="0.4">
      <c r="A68" s="194"/>
      <c r="B68" s="2" t="s">
        <v>10</v>
      </c>
      <c r="C68" s="58">
        <v>22993629</v>
      </c>
      <c r="D68" s="126">
        <f t="shared" si="0"/>
        <v>0.99664030487265454</v>
      </c>
      <c r="E68" s="58">
        <v>94865345</v>
      </c>
      <c r="F68" s="126">
        <f t="shared" si="1"/>
        <v>0.99414846748795793</v>
      </c>
      <c r="G68" s="58">
        <v>68055</v>
      </c>
      <c r="H68" s="126">
        <f t="shared" si="2"/>
        <v>2.94978908932159E-3</v>
      </c>
      <c r="I68" s="58">
        <v>477187</v>
      </c>
      <c r="J68" s="126">
        <f t="shared" si="3"/>
        <v>5.0007168029081242E-3</v>
      </c>
      <c r="K68" s="58">
        <v>5033</v>
      </c>
      <c r="L68" s="126">
        <f t="shared" si="4"/>
        <v>2.1815132593572202E-4</v>
      </c>
      <c r="M68" s="58">
        <v>37843</v>
      </c>
      <c r="N68" s="126">
        <f t="shared" si="5"/>
        <v>3.965785446218194E-4</v>
      </c>
      <c r="O68" s="58">
        <v>4424</v>
      </c>
      <c r="P68" s="126">
        <f t="shared" si="6"/>
        <v>1.917547120881451E-4</v>
      </c>
      <c r="Q68" s="58">
        <v>43345</v>
      </c>
      <c r="R68" s="126">
        <f t="shared" si="7"/>
        <v>4.5423716451213598E-4</v>
      </c>
      <c r="S68" s="142"/>
    </row>
    <row r="69" spans="1:19" ht="16" thickBot="1" x14ac:dyDescent="0.4">
      <c r="A69" s="194"/>
      <c r="B69" s="2" t="s">
        <v>11</v>
      </c>
      <c r="C69" s="58">
        <v>23847983</v>
      </c>
      <c r="D69" s="126">
        <f t="shared" si="0"/>
        <v>0.99700409420809111</v>
      </c>
      <c r="E69" s="58">
        <v>105535192</v>
      </c>
      <c r="F69" s="126">
        <f t="shared" si="1"/>
        <v>0.99484531830754985</v>
      </c>
      <c r="G69" s="58">
        <v>62988</v>
      </c>
      <c r="H69" s="126">
        <f t="shared" si="2"/>
        <v>2.6333167834772125E-3</v>
      </c>
      <c r="I69" s="58">
        <v>468560</v>
      </c>
      <c r="J69" s="126">
        <f t="shared" si="3"/>
        <v>4.4169600065368294E-3</v>
      </c>
      <c r="K69" s="58">
        <v>4585</v>
      </c>
      <c r="L69" s="126">
        <f t="shared" si="4"/>
        <v>1.9168345482064867E-4</v>
      </c>
      <c r="M69" s="58">
        <v>36275</v>
      </c>
      <c r="N69" s="126">
        <f t="shared" si="5"/>
        <v>3.4195241641865181E-4</v>
      </c>
      <c r="O69" s="58">
        <v>4088</v>
      </c>
      <c r="P69" s="126">
        <f t="shared" si="6"/>
        <v>1.7090555361108217E-4</v>
      </c>
      <c r="Q69" s="58">
        <v>41984</v>
      </c>
      <c r="R69" s="126">
        <f t="shared" si="7"/>
        <v>3.95769269494712E-4</v>
      </c>
      <c r="S69" s="142"/>
    </row>
    <row r="70" spans="1:19" ht="16" thickBot="1" x14ac:dyDescent="0.4">
      <c r="A70" s="194"/>
      <c r="B70" s="2" t="s">
        <v>12</v>
      </c>
      <c r="C70" s="58">
        <v>24940332</v>
      </c>
      <c r="D70" s="126">
        <f t="shared" ref="D70:D80" si="8">C70/($C70+$G70+$K70+$O70)</f>
        <v>0.99704504408847305</v>
      </c>
      <c r="E70" s="58">
        <v>117291097</v>
      </c>
      <c r="F70" s="126">
        <f t="shared" ref="F70:F80" si="9">E70/($E70+$I70+$M70+$Q70)</f>
        <v>0.99487740894919019</v>
      </c>
      <c r="G70" s="58">
        <v>64896</v>
      </c>
      <c r="H70" s="126">
        <f t="shared" ref="H70:H80" si="10">G70/($C70+$G70+$K70+$O70)</f>
        <v>2.5943614215386368E-3</v>
      </c>
      <c r="I70" s="58">
        <v>507680</v>
      </c>
      <c r="J70" s="126">
        <f t="shared" ref="J70:J80" si="11">I70/($E70+$I70+$M70+$Q70)</f>
        <v>4.3062037605064336E-3</v>
      </c>
      <c r="K70" s="58">
        <v>4768</v>
      </c>
      <c r="L70" s="126">
        <f t="shared" ref="L70:L80" si="12">K70/($C70+$G70+$K70+$O70)</f>
        <v>1.9061136676985053E-4</v>
      </c>
      <c r="M70" s="58">
        <v>42890</v>
      </c>
      <c r="N70" s="126">
        <f t="shared" ref="N70:N80" si="13">M70/($E70+$I70+$M70+$Q70)</f>
        <v>3.6379821794855214E-4</v>
      </c>
      <c r="O70" s="58">
        <v>4252</v>
      </c>
      <c r="P70" s="126">
        <f t="shared" ref="P70:P80" si="14">O70/($C70+$G70+$K70+$O70)</f>
        <v>1.6998312321841536E-4</v>
      </c>
      <c r="Q70" s="58">
        <v>53358</v>
      </c>
      <c r="R70" s="126">
        <f t="shared" ref="R70:R80" si="15">Q70/($E70+$I70+$M70+$Q70)</f>
        <v>4.525890723548343E-4</v>
      </c>
      <c r="S70" s="142"/>
    </row>
    <row r="71" spans="1:19" ht="16" thickBot="1" x14ac:dyDescent="0.4">
      <c r="A71" s="194"/>
      <c r="B71" s="2" t="s">
        <v>13</v>
      </c>
      <c r="C71" s="58">
        <v>25334858</v>
      </c>
      <c r="D71" s="126">
        <f t="shared" si="8"/>
        <v>0.99762152464672538</v>
      </c>
      <c r="E71" s="58">
        <v>122431908</v>
      </c>
      <c r="F71" s="126">
        <f t="shared" si="9"/>
        <v>0.99586973875424323</v>
      </c>
      <c r="G71" s="58">
        <v>53247</v>
      </c>
      <c r="H71" s="126">
        <f t="shared" si="10"/>
        <v>2.0967298621868804E-3</v>
      </c>
      <c r="I71" s="58">
        <v>435388</v>
      </c>
      <c r="J71" s="126">
        <f t="shared" si="11"/>
        <v>3.541476571750662E-3</v>
      </c>
      <c r="K71" s="58">
        <v>3672</v>
      </c>
      <c r="L71" s="126">
        <f t="shared" si="12"/>
        <v>1.44593912407276E-4</v>
      </c>
      <c r="M71" s="58">
        <v>31705</v>
      </c>
      <c r="N71" s="126">
        <f t="shared" si="13"/>
        <v>2.5789069682066279E-4</v>
      </c>
      <c r="O71" s="58">
        <v>3483</v>
      </c>
      <c r="P71" s="126">
        <f t="shared" si="14"/>
        <v>1.3715157868043093E-4</v>
      </c>
      <c r="Q71" s="58">
        <v>40680</v>
      </c>
      <c r="R71" s="126">
        <f t="shared" si="15"/>
        <v>3.3089397718544591E-4</v>
      </c>
      <c r="S71" s="142"/>
    </row>
    <row r="72" spans="1:19" ht="16" thickBot="1" x14ac:dyDescent="0.4">
      <c r="A72" s="194"/>
      <c r="B72" s="2" t="s">
        <v>14</v>
      </c>
      <c r="C72" s="58">
        <v>25938644</v>
      </c>
      <c r="D72" s="126">
        <f t="shared" si="8"/>
        <v>0.99786405918928112</v>
      </c>
      <c r="E72" s="58">
        <v>126985720</v>
      </c>
      <c r="F72" s="126">
        <f t="shared" si="9"/>
        <v>0.99623302332959207</v>
      </c>
      <c r="G72" s="58">
        <v>49701</v>
      </c>
      <c r="H72" s="126">
        <f t="shared" si="10"/>
        <v>1.9120059477961324E-3</v>
      </c>
      <c r="I72" s="58">
        <v>416397</v>
      </c>
      <c r="J72" s="126">
        <f t="shared" si="11"/>
        <v>3.2667330012805546E-3</v>
      </c>
      <c r="K72" s="58">
        <v>3101</v>
      </c>
      <c r="L72" s="126">
        <f t="shared" si="12"/>
        <v>1.1929599895607345E-4</v>
      </c>
      <c r="M72" s="58">
        <v>28727</v>
      </c>
      <c r="N72" s="126">
        <f t="shared" si="13"/>
        <v>2.2537011296379773E-4</v>
      </c>
      <c r="O72" s="58">
        <v>2720</v>
      </c>
      <c r="P72" s="126">
        <f t="shared" si="14"/>
        <v>1.0463886396663005E-4</v>
      </c>
      <c r="Q72" s="58">
        <v>35037</v>
      </c>
      <c r="R72" s="126">
        <f t="shared" si="15"/>
        <v>2.7487355616362939E-4</v>
      </c>
      <c r="S72" s="142"/>
    </row>
    <row r="73" spans="1:19" ht="16" thickBot="1" x14ac:dyDescent="0.4">
      <c r="A73" s="194"/>
      <c r="B73" s="2" t="s">
        <v>15</v>
      </c>
      <c r="C73" s="58">
        <v>26840889</v>
      </c>
      <c r="D73" s="126">
        <f t="shared" si="8"/>
        <v>0.99833910737826648</v>
      </c>
      <c r="E73" s="58">
        <v>131131590</v>
      </c>
      <c r="F73" s="126">
        <f t="shared" si="9"/>
        <v>0.99694949924707388</v>
      </c>
      <c r="G73" s="58">
        <v>40319</v>
      </c>
      <c r="H73" s="126">
        <f t="shared" si="10"/>
        <v>1.4996535498650707E-3</v>
      </c>
      <c r="I73" s="58">
        <v>351229</v>
      </c>
      <c r="J73" s="126">
        <f t="shared" si="11"/>
        <v>2.6702762901833991E-3</v>
      </c>
      <c r="K73" s="58">
        <v>2287</v>
      </c>
      <c r="L73" s="126">
        <f t="shared" si="12"/>
        <v>8.5064303890012557E-5</v>
      </c>
      <c r="M73" s="58">
        <v>21234</v>
      </c>
      <c r="N73" s="126">
        <f t="shared" si="13"/>
        <v>1.6143498044225932E-4</v>
      </c>
      <c r="O73" s="58">
        <v>2048</v>
      </c>
      <c r="P73" s="126">
        <f t="shared" si="14"/>
        <v>7.6174767978463368E-5</v>
      </c>
      <c r="Q73" s="58">
        <v>28778</v>
      </c>
      <c r="R73" s="126">
        <f t="shared" si="15"/>
        <v>2.1878948230043038E-4</v>
      </c>
      <c r="S73" s="142"/>
    </row>
    <row r="74" spans="1:19" ht="16" thickBot="1" x14ac:dyDescent="0.4">
      <c r="A74" s="194"/>
      <c r="B74" s="2" t="s">
        <v>16</v>
      </c>
      <c r="C74" s="58">
        <v>28211434</v>
      </c>
      <c r="D74" s="126">
        <f t="shared" si="8"/>
        <v>0.99852631944068382</v>
      </c>
      <c r="E74" s="58">
        <v>139555872</v>
      </c>
      <c r="F74" s="126">
        <f t="shared" si="9"/>
        <v>0.99724954356226114</v>
      </c>
      <c r="G74" s="58">
        <v>37798</v>
      </c>
      <c r="H74" s="126">
        <f t="shared" si="10"/>
        <v>1.3378369147140469E-3</v>
      </c>
      <c r="I74" s="58">
        <v>340668</v>
      </c>
      <c r="J74" s="126">
        <f t="shared" si="11"/>
        <v>2.4343727185214274E-3</v>
      </c>
      <c r="K74" s="58">
        <v>1987</v>
      </c>
      <c r="L74" s="126">
        <f t="shared" si="12"/>
        <v>7.0328640391999881E-5</v>
      </c>
      <c r="M74" s="58">
        <v>18436</v>
      </c>
      <c r="N74" s="126">
        <f t="shared" si="13"/>
        <v>1.317414475050813E-4</v>
      </c>
      <c r="O74" s="58">
        <v>1851</v>
      </c>
      <c r="P74" s="126">
        <f t="shared" si="14"/>
        <v>6.5515004210161935E-5</v>
      </c>
      <c r="Q74" s="58">
        <v>25797</v>
      </c>
      <c r="R74" s="126">
        <f t="shared" si="15"/>
        <v>1.8434227171233361E-4</v>
      </c>
      <c r="S74" s="142"/>
    </row>
    <row r="75" spans="1:19" ht="16" thickBot="1" x14ac:dyDescent="0.4">
      <c r="A75" s="194"/>
      <c r="B75" s="2" t="s">
        <v>17</v>
      </c>
      <c r="C75" s="58">
        <v>28552465</v>
      </c>
      <c r="D75" s="126">
        <f t="shared" si="8"/>
        <v>0.99865712324348144</v>
      </c>
      <c r="E75" s="58">
        <v>146556665</v>
      </c>
      <c r="F75" s="126">
        <f t="shared" si="9"/>
        <v>0.99750837754925903</v>
      </c>
      <c r="G75" s="58">
        <v>34828</v>
      </c>
      <c r="H75" s="126">
        <f t="shared" si="10"/>
        <v>1.2181515777472793E-3</v>
      </c>
      <c r="I75" s="58">
        <v>324453</v>
      </c>
      <c r="J75" s="126">
        <f t="shared" si="11"/>
        <v>2.2083238972515494E-3</v>
      </c>
      <c r="K75" s="58">
        <v>1809</v>
      </c>
      <c r="L75" s="126">
        <f t="shared" si="12"/>
        <v>6.3271970947077877E-5</v>
      </c>
      <c r="M75" s="58">
        <v>17614</v>
      </c>
      <c r="N75" s="126">
        <f t="shared" si="13"/>
        <v>1.19886137980505E-4</v>
      </c>
      <c r="O75" s="58">
        <v>1757</v>
      </c>
      <c r="P75" s="126">
        <f t="shared" si="14"/>
        <v>6.1453207824221017E-5</v>
      </c>
      <c r="Q75" s="58">
        <v>24009</v>
      </c>
      <c r="R75" s="126">
        <f t="shared" si="15"/>
        <v>1.6341241550891022E-4</v>
      </c>
      <c r="S75" s="142"/>
    </row>
    <row r="76" spans="1:19" ht="16" thickBot="1" x14ac:dyDescent="0.4">
      <c r="A76" s="194"/>
      <c r="B76" s="2" t="s">
        <v>18</v>
      </c>
      <c r="C76" s="58">
        <v>28890445</v>
      </c>
      <c r="D76" s="126">
        <f t="shared" si="8"/>
        <v>0.99871123641035597</v>
      </c>
      <c r="E76" s="58">
        <v>154110737</v>
      </c>
      <c r="F76" s="126">
        <f t="shared" si="9"/>
        <v>0.99760621613610467</v>
      </c>
      <c r="G76" s="58">
        <v>34269</v>
      </c>
      <c r="H76" s="126">
        <f t="shared" si="10"/>
        <v>1.1846420282050514E-3</v>
      </c>
      <c r="I76" s="58">
        <v>333561</v>
      </c>
      <c r="J76" s="126">
        <f t="shared" si="11"/>
        <v>2.1592429803289773E-3</v>
      </c>
      <c r="K76" s="58">
        <v>1610</v>
      </c>
      <c r="L76" s="126">
        <f t="shared" si="12"/>
        <v>5.5655947515542699E-5</v>
      </c>
      <c r="M76" s="58">
        <v>15902</v>
      </c>
      <c r="N76" s="126">
        <f t="shared" si="13"/>
        <v>1.0293853859771196E-4</v>
      </c>
      <c r="O76" s="58">
        <v>1402</v>
      </c>
      <c r="P76" s="126">
        <f t="shared" si="14"/>
        <v>4.846561392347259E-5</v>
      </c>
      <c r="Q76" s="58">
        <v>20330</v>
      </c>
      <c r="R76" s="126">
        <f t="shared" si="15"/>
        <v>1.3160234496865074E-4</v>
      </c>
      <c r="S76" s="142"/>
    </row>
    <row r="77" spans="1:19" ht="16" thickBot="1" x14ac:dyDescent="0.4">
      <c r="A77" s="194"/>
      <c r="B77" s="2" t="s">
        <v>19</v>
      </c>
      <c r="C77" s="58">
        <v>29084613</v>
      </c>
      <c r="D77" s="126">
        <f t="shared" si="8"/>
        <v>0.99878392961544504</v>
      </c>
      <c r="E77" s="58">
        <v>160344391</v>
      </c>
      <c r="F77" s="126">
        <f t="shared" si="9"/>
        <v>0.99775157978970563</v>
      </c>
      <c r="G77" s="58">
        <v>32437</v>
      </c>
      <c r="H77" s="126">
        <f t="shared" si="10"/>
        <v>1.1139070107254372E-3</v>
      </c>
      <c r="I77" s="58">
        <v>323430</v>
      </c>
      <c r="J77" s="126">
        <f t="shared" si="11"/>
        <v>2.0125605357245364E-3</v>
      </c>
      <c r="K77" s="58">
        <v>1540</v>
      </c>
      <c r="L77" s="126">
        <f t="shared" si="12"/>
        <v>5.2884569982340328E-5</v>
      </c>
      <c r="M77" s="58">
        <v>16714</v>
      </c>
      <c r="N77" s="126">
        <f t="shared" si="13"/>
        <v>1.0400376215595307E-4</v>
      </c>
      <c r="O77" s="58">
        <v>1435</v>
      </c>
      <c r="P77" s="126">
        <f t="shared" si="14"/>
        <v>4.9278803847180766E-5</v>
      </c>
      <c r="Q77" s="58">
        <v>21190</v>
      </c>
      <c r="R77" s="126">
        <f t="shared" si="15"/>
        <v>1.3185591241382345E-4</v>
      </c>
      <c r="S77" s="142"/>
    </row>
    <row r="78" spans="1:19" ht="16" thickBot="1" x14ac:dyDescent="0.4">
      <c r="A78" s="194"/>
      <c r="B78" s="2" t="s">
        <v>20</v>
      </c>
      <c r="C78" s="58">
        <v>29456559</v>
      </c>
      <c r="D78" s="126">
        <f t="shared" si="8"/>
        <v>0.99885169500620596</v>
      </c>
      <c r="E78" s="58">
        <v>161849802</v>
      </c>
      <c r="F78" s="126">
        <f t="shared" si="9"/>
        <v>0.99786237088024299</v>
      </c>
      <c r="G78" s="58">
        <v>31133</v>
      </c>
      <c r="H78" s="126">
        <f t="shared" si="10"/>
        <v>1.055698658510256E-3</v>
      </c>
      <c r="I78" s="58">
        <v>310943</v>
      </c>
      <c r="J78" s="126">
        <f t="shared" si="11"/>
        <v>1.9170756797627431E-3</v>
      </c>
      <c r="K78" s="58">
        <v>1406</v>
      </c>
      <c r="L78" s="126">
        <f t="shared" si="12"/>
        <v>4.7676494840375804E-5</v>
      </c>
      <c r="M78" s="58">
        <v>14399</v>
      </c>
      <c r="N78" s="126">
        <f t="shared" si="13"/>
        <v>8.8775025367683909E-5</v>
      </c>
      <c r="O78" s="58">
        <v>1325</v>
      </c>
      <c r="P78" s="126">
        <f t="shared" si="14"/>
        <v>4.4929840443455149E-5</v>
      </c>
      <c r="Q78" s="58">
        <v>21374</v>
      </c>
      <c r="R78" s="126">
        <f t="shared" si="15"/>
        <v>1.3177841462663211E-4</v>
      </c>
      <c r="S78" s="142"/>
    </row>
    <row r="79" spans="1:19" ht="16" thickBot="1" x14ac:dyDescent="0.4">
      <c r="A79" s="194"/>
      <c r="B79" s="2" t="s">
        <v>21</v>
      </c>
      <c r="C79" s="58">
        <v>30283072</v>
      </c>
      <c r="D79" s="126">
        <f t="shared" si="8"/>
        <v>0.99892105699008715</v>
      </c>
      <c r="E79" s="58">
        <v>167678700</v>
      </c>
      <c r="F79" s="126">
        <f t="shared" si="9"/>
        <v>0.9979704048058361</v>
      </c>
      <c r="G79" s="58">
        <v>30309</v>
      </c>
      <c r="H79" s="126">
        <f t="shared" si="10"/>
        <v>9.9977632111803425E-4</v>
      </c>
      <c r="I79" s="58">
        <v>310609</v>
      </c>
      <c r="J79" s="126">
        <f t="shared" si="11"/>
        <v>1.8486461874187715E-3</v>
      </c>
      <c r="K79" s="58">
        <v>1217</v>
      </c>
      <c r="L79" s="126">
        <f t="shared" si="12"/>
        <v>4.0144108443058089E-5</v>
      </c>
      <c r="M79" s="58">
        <v>11943</v>
      </c>
      <c r="N79" s="126">
        <f t="shared" si="13"/>
        <v>7.1080945550007843E-5</v>
      </c>
      <c r="O79" s="58">
        <v>1183</v>
      </c>
      <c r="P79" s="126">
        <f t="shared" si="14"/>
        <v>3.9022580351797632E-5</v>
      </c>
      <c r="Q79" s="58">
        <v>18460</v>
      </c>
      <c r="R79" s="126">
        <f t="shared" si="15"/>
        <v>1.0986806119510549E-4</v>
      </c>
      <c r="S79" s="142"/>
    </row>
    <row r="80" spans="1:19" ht="16" thickBot="1" x14ac:dyDescent="0.4">
      <c r="A80" s="195"/>
      <c r="B80" s="2" t="s">
        <v>68</v>
      </c>
      <c r="C80" s="58">
        <v>32349010</v>
      </c>
      <c r="D80" s="126">
        <f t="shared" si="8"/>
        <v>0.99751916945153141</v>
      </c>
      <c r="E80" s="58">
        <v>169274671</v>
      </c>
      <c r="F80" s="126">
        <f t="shared" si="9"/>
        <v>0.99563045163137875</v>
      </c>
      <c r="G80" s="58">
        <v>78415</v>
      </c>
      <c r="H80" s="126">
        <f t="shared" si="10"/>
        <v>2.4180172955074E-3</v>
      </c>
      <c r="I80" s="58">
        <v>711393</v>
      </c>
      <c r="J80" s="126">
        <f t="shared" si="11"/>
        <v>4.1842322285618348E-3</v>
      </c>
      <c r="K80" s="58">
        <v>1504</v>
      </c>
      <c r="L80" s="126">
        <f t="shared" si="12"/>
        <v>4.6377580978679201E-5</v>
      </c>
      <c r="M80" s="58">
        <v>20739</v>
      </c>
      <c r="N80" s="126">
        <f t="shared" si="13"/>
        <v>1.2198150978171544E-4</v>
      </c>
      <c r="O80" s="58">
        <v>533</v>
      </c>
      <c r="P80" s="126">
        <f t="shared" si="14"/>
        <v>1.6435671982470754E-5</v>
      </c>
      <c r="Q80" s="58">
        <v>10768</v>
      </c>
      <c r="R80" s="126">
        <f t="shared" si="15"/>
        <v>6.3334630277714067E-5</v>
      </c>
      <c r="S80" s="142"/>
    </row>
  </sheetData>
  <mergeCells count="8">
    <mergeCell ref="O3:R3"/>
    <mergeCell ref="A5:A27"/>
    <mergeCell ref="A28:A44"/>
    <mergeCell ref="A45:A57"/>
    <mergeCell ref="A58:A80"/>
    <mergeCell ref="C3:F3"/>
    <mergeCell ref="G3:J3"/>
    <mergeCell ref="K3:N3"/>
  </mergeCells>
  <pageMargins left="0.70866141732283472" right="0.70866141732283472" top="0.74803149606299213" bottom="0.74803149606299213" header="0.31496062992125984" footer="0.31496062992125984"/>
  <pageSetup paperSize="9" scale="39" orientation="landscape" r:id="rId1"/>
  <headerFooter>
    <oddHeader>&amp;CMethodological changes to HES - Data Tables v3.0</oddHeader>
    <oddFooter>&amp;LCopyright © 2020 NHS Digital&amp;RPage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28DC9-0167-4E07-B75A-A963CD129857}">
  <sheetPr>
    <pageSetUpPr fitToPage="1"/>
  </sheetPr>
  <dimension ref="A1:L104"/>
  <sheetViews>
    <sheetView showGridLines="0" zoomScaleNormal="100" workbookViewId="0">
      <selection activeCell="A36" sqref="A36:B36"/>
    </sheetView>
  </sheetViews>
  <sheetFormatPr defaultColWidth="8.84375" defaultRowHeight="12.5" x14ac:dyDescent="0.25"/>
  <cols>
    <col min="1" max="1" width="16.765625" style="38" customWidth="1"/>
    <col min="2" max="2" width="16.765625" style="39" customWidth="1"/>
    <col min="3" max="5" width="16.765625" style="38" customWidth="1"/>
    <col min="6" max="6" width="8.84375" style="38"/>
    <col min="7" max="7" width="3.69140625" style="38" customWidth="1"/>
    <col min="8" max="8" width="18" style="38" bestFit="1" customWidth="1"/>
    <col min="9" max="9" width="8.84375" style="38" customWidth="1"/>
    <col min="10" max="10" width="8.84375" style="38"/>
    <col min="11" max="11" width="14.53515625" style="38" customWidth="1"/>
    <col min="12" max="12" width="13.3046875" style="82" bestFit="1" customWidth="1"/>
    <col min="13" max="16384" width="8.84375" style="38"/>
  </cols>
  <sheetData>
    <row r="1" spans="1:12" customFormat="1" ht="15.5" x14ac:dyDescent="0.35">
      <c r="A1" s="37" t="s">
        <v>163</v>
      </c>
    </row>
    <row r="3" spans="1:12" ht="39" x14ac:dyDescent="0.3">
      <c r="A3" s="45" t="s">
        <v>162</v>
      </c>
      <c r="B3" s="87" t="s">
        <v>38</v>
      </c>
      <c r="C3" s="46" t="s">
        <v>37</v>
      </c>
      <c r="D3" s="45" t="s">
        <v>82</v>
      </c>
      <c r="E3" s="46" t="s">
        <v>37</v>
      </c>
    </row>
    <row r="4" spans="1:12" x14ac:dyDescent="0.25">
      <c r="A4" s="50">
        <v>1</v>
      </c>
      <c r="B4" s="47">
        <v>66739640</v>
      </c>
      <c r="C4" s="88">
        <f t="shared" ref="C4:C35" si="0">B4/SUM($B$4:$B$104)</f>
        <v>0.97798271206209264</v>
      </c>
      <c r="D4" s="47">
        <v>372455100</v>
      </c>
      <c r="E4" s="88">
        <f t="shared" ref="E4:E35" si="1">D4/SUM(D$4:D$104)</f>
        <v>0.94934382683961016</v>
      </c>
      <c r="F4" s="39"/>
      <c r="H4" s="77"/>
    </row>
    <row r="5" spans="1:12" x14ac:dyDescent="0.25">
      <c r="A5" s="50">
        <v>2</v>
      </c>
      <c r="B5" s="47">
        <v>1424609</v>
      </c>
      <c r="C5" s="88">
        <f t="shared" si="0"/>
        <v>2.0875793957654938E-2</v>
      </c>
      <c r="D5" s="47">
        <v>18219819</v>
      </c>
      <c r="E5" s="88">
        <f t="shared" si="1"/>
        <v>4.6440155320158161E-2</v>
      </c>
      <c r="F5" s="39"/>
    </row>
    <row r="6" spans="1:12" x14ac:dyDescent="0.25">
      <c r="A6" s="50">
        <v>3</v>
      </c>
      <c r="B6" s="47">
        <v>56780</v>
      </c>
      <c r="C6" s="88">
        <f t="shared" si="0"/>
        <v>8.3203712802295041E-4</v>
      </c>
      <c r="D6" s="47">
        <v>1167828</v>
      </c>
      <c r="E6" s="88">
        <f t="shared" si="1"/>
        <v>2.9766549111837864E-3</v>
      </c>
      <c r="F6" s="39"/>
    </row>
    <row r="7" spans="1:12" ht="18" x14ac:dyDescent="0.4">
      <c r="A7" s="50">
        <v>4</v>
      </c>
      <c r="B7" s="47">
        <v>10697</v>
      </c>
      <c r="C7" s="88">
        <f t="shared" si="0"/>
        <v>1.5675063681686334E-4</v>
      </c>
      <c r="D7" s="47">
        <v>218165</v>
      </c>
      <c r="E7" s="88">
        <f t="shared" si="1"/>
        <v>5.5607668141062787E-4</v>
      </c>
      <c r="F7" s="39"/>
      <c r="L7" s="40"/>
    </row>
    <row r="8" spans="1:12" ht="18" x14ac:dyDescent="0.4">
      <c r="A8" s="50">
        <v>5</v>
      </c>
      <c r="B8" s="47">
        <v>3883</v>
      </c>
      <c r="C8" s="88">
        <f t="shared" si="0"/>
        <v>5.6900319973813247E-5</v>
      </c>
      <c r="D8" s="47">
        <v>75482</v>
      </c>
      <c r="E8" s="88">
        <f t="shared" si="1"/>
        <v>1.923946557249651E-4</v>
      </c>
      <c r="F8" s="39"/>
      <c r="L8" s="41"/>
    </row>
    <row r="9" spans="1:12" ht="18" x14ac:dyDescent="0.4">
      <c r="A9" s="50">
        <v>6</v>
      </c>
      <c r="B9" s="47">
        <v>2178</v>
      </c>
      <c r="C9" s="88">
        <f t="shared" si="0"/>
        <v>3.191576021194058E-5</v>
      </c>
      <c r="D9" s="47">
        <v>47313</v>
      </c>
      <c r="E9" s="88">
        <f t="shared" si="1"/>
        <v>1.205952193412373E-4</v>
      </c>
      <c r="F9" s="39"/>
      <c r="L9" s="42"/>
    </row>
    <row r="10" spans="1:12" x14ac:dyDescent="0.25">
      <c r="A10" s="50">
        <v>7</v>
      </c>
      <c r="B10" s="47">
        <v>1247</v>
      </c>
      <c r="C10" s="88">
        <f t="shared" si="0"/>
        <v>1.8273164822906289E-5</v>
      </c>
      <c r="D10" s="47">
        <v>29166</v>
      </c>
      <c r="E10" s="88">
        <f t="shared" si="1"/>
        <v>7.4340671005992587E-5</v>
      </c>
      <c r="F10" s="39"/>
    </row>
    <row r="11" spans="1:12" ht="13" x14ac:dyDescent="0.3">
      <c r="A11" s="50">
        <v>8</v>
      </c>
      <c r="B11" s="47">
        <v>750</v>
      </c>
      <c r="C11" s="88">
        <f t="shared" si="0"/>
        <v>1.0990275555075956E-5</v>
      </c>
      <c r="D11" s="47">
        <v>17246</v>
      </c>
      <c r="E11" s="88">
        <f t="shared" si="1"/>
        <v>4.395800631452198E-5</v>
      </c>
      <c r="F11" s="39"/>
      <c r="H11" s="43"/>
      <c r="K11" s="43"/>
    </row>
    <row r="12" spans="1:12" x14ac:dyDescent="0.25">
      <c r="A12" s="50">
        <v>9</v>
      </c>
      <c r="B12" s="47">
        <v>458</v>
      </c>
      <c r="C12" s="88">
        <f t="shared" si="0"/>
        <v>6.711394938966384E-6</v>
      </c>
      <c r="D12" s="47">
        <v>9542</v>
      </c>
      <c r="E12" s="88">
        <f t="shared" si="1"/>
        <v>2.4321425040772862E-5</v>
      </c>
      <c r="F12" s="39"/>
    </row>
    <row r="13" spans="1:12" x14ac:dyDescent="0.25">
      <c r="A13" s="50">
        <v>10</v>
      </c>
      <c r="B13" s="47">
        <v>341</v>
      </c>
      <c r="C13" s="88">
        <f t="shared" si="0"/>
        <v>4.9969119523745348E-6</v>
      </c>
      <c r="D13" s="47">
        <v>7728</v>
      </c>
      <c r="E13" s="88">
        <f t="shared" si="1"/>
        <v>1.9697754424134632E-5</v>
      </c>
      <c r="F13" s="39"/>
    </row>
    <row r="14" spans="1:12" ht="18" x14ac:dyDescent="0.4">
      <c r="A14" s="50">
        <v>11</v>
      </c>
      <c r="B14" s="47">
        <v>271</v>
      </c>
      <c r="C14" s="88">
        <f t="shared" si="0"/>
        <v>3.9711529005674452E-6</v>
      </c>
      <c r="D14" s="47">
        <v>7934</v>
      </c>
      <c r="E14" s="88">
        <f t="shared" si="1"/>
        <v>2.0222823964943605E-5</v>
      </c>
      <c r="F14" s="39"/>
      <c r="L14" s="40"/>
    </row>
    <row r="15" spans="1:12" ht="18" x14ac:dyDescent="0.4">
      <c r="A15" s="50">
        <v>12</v>
      </c>
      <c r="B15" s="47">
        <v>205</v>
      </c>
      <c r="C15" s="88">
        <f t="shared" si="0"/>
        <v>3.0040086517207612E-6</v>
      </c>
      <c r="D15" s="47">
        <v>5983</v>
      </c>
      <c r="E15" s="88">
        <f t="shared" si="1"/>
        <v>1.5249956614854749E-5</v>
      </c>
      <c r="F15" s="39"/>
      <c r="L15" s="41"/>
    </row>
    <row r="16" spans="1:12" ht="18" x14ac:dyDescent="0.4">
      <c r="A16" s="50">
        <v>13</v>
      </c>
      <c r="B16" s="47">
        <v>147</v>
      </c>
      <c r="C16" s="88">
        <f t="shared" si="0"/>
        <v>2.1540940087948876E-6</v>
      </c>
      <c r="D16" s="47">
        <v>4733</v>
      </c>
      <c r="E16" s="88">
        <f t="shared" si="1"/>
        <v>1.2063855032276038E-5</v>
      </c>
      <c r="F16" s="39"/>
      <c r="L16" s="42"/>
    </row>
    <row r="17" spans="1:12" x14ac:dyDescent="0.25">
      <c r="A17" s="50">
        <v>14</v>
      </c>
      <c r="B17" s="47">
        <v>105</v>
      </c>
      <c r="C17" s="88">
        <f t="shared" si="0"/>
        <v>1.5386385777106338E-6</v>
      </c>
      <c r="D17" s="47">
        <v>3810</v>
      </c>
      <c r="E17" s="88">
        <f t="shared" si="1"/>
        <v>9.7112376236999161E-6</v>
      </c>
      <c r="F17" s="39"/>
    </row>
    <row r="18" spans="1:12" ht="13" x14ac:dyDescent="0.3">
      <c r="A18" s="50">
        <v>15</v>
      </c>
      <c r="B18" s="47">
        <v>102</v>
      </c>
      <c r="C18" s="88">
        <f t="shared" si="0"/>
        <v>1.49467747549033E-6</v>
      </c>
      <c r="D18" s="47">
        <v>3607</v>
      </c>
      <c r="E18" s="88">
        <f t="shared" si="1"/>
        <v>9.1938147266891335E-6</v>
      </c>
      <c r="F18" s="39"/>
      <c r="H18" s="43"/>
      <c r="K18" s="43"/>
    </row>
    <row r="19" spans="1:12" x14ac:dyDescent="0.25">
      <c r="A19" s="50">
        <v>16</v>
      </c>
      <c r="B19" s="47">
        <v>97</v>
      </c>
      <c r="C19" s="88">
        <f t="shared" si="0"/>
        <v>1.4214089717898236E-6</v>
      </c>
      <c r="D19" s="47">
        <v>3471</v>
      </c>
      <c r="E19" s="88">
        <f t="shared" si="1"/>
        <v>8.8471668745045696E-6</v>
      </c>
      <c r="F19" s="39"/>
    </row>
    <row r="20" spans="1:12" x14ac:dyDescent="0.25">
      <c r="A20" s="50">
        <v>17</v>
      </c>
      <c r="B20" s="47">
        <v>62</v>
      </c>
      <c r="C20" s="88">
        <f t="shared" si="0"/>
        <v>9.08529445886279E-7</v>
      </c>
      <c r="D20" s="47">
        <v>2338</v>
      </c>
      <c r="E20" s="88">
        <f t="shared" si="1"/>
        <v>5.959284400055224E-6</v>
      </c>
      <c r="F20" s="39"/>
    </row>
    <row r="21" spans="1:12" x14ac:dyDescent="0.25">
      <c r="A21" s="50">
        <v>18</v>
      </c>
      <c r="B21" s="47">
        <v>59</v>
      </c>
      <c r="C21" s="88">
        <f t="shared" si="0"/>
        <v>8.645683436659752E-7</v>
      </c>
      <c r="D21" s="47">
        <v>2165</v>
      </c>
      <c r="E21" s="88">
        <f t="shared" si="1"/>
        <v>5.5183279410263306E-6</v>
      </c>
      <c r="F21" s="39"/>
    </row>
    <row r="22" spans="1:12" ht="18" x14ac:dyDescent="0.4">
      <c r="A22" s="50">
        <v>19</v>
      </c>
      <c r="B22" s="47">
        <v>57</v>
      </c>
      <c r="C22" s="88">
        <f t="shared" si="0"/>
        <v>8.352609421857727E-7</v>
      </c>
      <c r="D22" s="47">
        <v>3391</v>
      </c>
      <c r="E22" s="88">
        <f t="shared" si="1"/>
        <v>8.6432563732195322E-6</v>
      </c>
      <c r="F22" s="39"/>
      <c r="L22" s="40"/>
    </row>
    <row r="23" spans="1:12" ht="18" x14ac:dyDescent="0.4">
      <c r="A23" s="50">
        <v>20</v>
      </c>
      <c r="B23" s="47">
        <v>50</v>
      </c>
      <c r="C23" s="88">
        <f t="shared" si="0"/>
        <v>7.326850370050637E-7</v>
      </c>
      <c r="D23" s="47">
        <v>1675</v>
      </c>
      <c r="E23" s="88">
        <f t="shared" si="1"/>
        <v>4.2693761206554747E-6</v>
      </c>
      <c r="F23" s="39"/>
      <c r="I23" s="44"/>
      <c r="L23" s="41"/>
    </row>
    <row r="24" spans="1:12" ht="18" x14ac:dyDescent="0.4">
      <c r="A24" s="50">
        <v>21</v>
      </c>
      <c r="B24" s="47">
        <v>35</v>
      </c>
      <c r="C24" s="88">
        <f t="shared" si="0"/>
        <v>5.128795259035446E-7</v>
      </c>
      <c r="D24" s="47">
        <v>1977</v>
      </c>
      <c r="E24" s="88">
        <f t="shared" si="1"/>
        <v>5.0391382630064918E-6</v>
      </c>
      <c r="F24" s="39"/>
      <c r="L24" s="42"/>
    </row>
    <row r="25" spans="1:12" x14ac:dyDescent="0.25">
      <c r="A25" s="50">
        <v>22</v>
      </c>
      <c r="B25" s="47">
        <v>33</v>
      </c>
      <c r="C25" s="88">
        <f t="shared" si="0"/>
        <v>4.835721244233421E-7</v>
      </c>
      <c r="D25" s="47">
        <v>852</v>
      </c>
      <c r="E25" s="88">
        <f t="shared" si="1"/>
        <v>2.1716468386856507E-6</v>
      </c>
      <c r="F25" s="39"/>
    </row>
    <row r="26" spans="1:12" ht="13" x14ac:dyDescent="0.3">
      <c r="A26" s="50">
        <v>23</v>
      </c>
      <c r="B26" s="47">
        <v>30</v>
      </c>
      <c r="C26" s="88">
        <f t="shared" si="0"/>
        <v>4.3961102220303825E-7</v>
      </c>
      <c r="D26" s="47">
        <v>1249</v>
      </c>
      <c r="E26" s="88">
        <f t="shared" si="1"/>
        <v>3.1835527013126498E-6</v>
      </c>
      <c r="F26" s="39"/>
      <c r="H26" s="43"/>
      <c r="K26" s="43"/>
    </row>
    <row r="27" spans="1:12" x14ac:dyDescent="0.25">
      <c r="A27" s="50">
        <v>24</v>
      </c>
      <c r="B27" s="47">
        <v>36</v>
      </c>
      <c r="C27" s="88">
        <f t="shared" si="0"/>
        <v>5.275332266436459E-7</v>
      </c>
      <c r="D27" s="47">
        <v>3985</v>
      </c>
      <c r="E27" s="88">
        <f t="shared" si="1"/>
        <v>1.0157291845260936E-5</v>
      </c>
      <c r="F27" s="39"/>
    </row>
    <row r="28" spans="1:12" x14ac:dyDescent="0.25">
      <c r="A28" s="50">
        <v>25</v>
      </c>
      <c r="B28" s="47">
        <v>25</v>
      </c>
      <c r="C28" s="88">
        <f t="shared" si="0"/>
        <v>3.6634251850253185E-7</v>
      </c>
      <c r="D28" s="47">
        <v>1302</v>
      </c>
      <c r="E28" s="88">
        <f t="shared" si="1"/>
        <v>3.3186434084139871E-6</v>
      </c>
      <c r="F28" s="39"/>
    </row>
    <row r="29" spans="1:12" x14ac:dyDescent="0.25">
      <c r="A29" s="50">
        <v>26</v>
      </c>
      <c r="B29" s="47">
        <v>14</v>
      </c>
      <c r="C29" s="88">
        <f t="shared" si="0"/>
        <v>2.0515181036141785E-7</v>
      </c>
      <c r="D29" s="47">
        <v>1441</v>
      </c>
      <c r="E29" s="88">
        <f t="shared" si="1"/>
        <v>3.6729379043967399E-6</v>
      </c>
      <c r="F29" s="39"/>
    </row>
    <row r="30" spans="1:12" ht="18" x14ac:dyDescent="0.4">
      <c r="A30" s="50">
        <v>27</v>
      </c>
      <c r="B30" s="47">
        <v>22</v>
      </c>
      <c r="C30" s="88">
        <f t="shared" si="0"/>
        <v>3.2238141628222805E-7</v>
      </c>
      <c r="D30" s="47">
        <v>753</v>
      </c>
      <c r="E30" s="88">
        <f t="shared" si="1"/>
        <v>1.9193075933454165E-6</v>
      </c>
      <c r="F30" s="39"/>
      <c r="L30" s="40"/>
    </row>
    <row r="31" spans="1:12" ht="18" x14ac:dyDescent="0.4">
      <c r="A31" s="50">
        <v>28</v>
      </c>
      <c r="B31" s="47">
        <v>12</v>
      </c>
      <c r="C31" s="88">
        <f t="shared" si="0"/>
        <v>1.758444088812153E-7</v>
      </c>
      <c r="D31" s="47">
        <v>437</v>
      </c>
      <c r="E31" s="88">
        <f t="shared" si="1"/>
        <v>1.113861113269518E-6</v>
      </c>
      <c r="F31" s="39"/>
      <c r="L31" s="41"/>
    </row>
    <row r="32" spans="1:12" ht="18" x14ac:dyDescent="0.4">
      <c r="A32" s="50">
        <v>29</v>
      </c>
      <c r="B32" s="47">
        <v>12</v>
      </c>
      <c r="C32" s="88">
        <f t="shared" si="0"/>
        <v>1.758444088812153E-7</v>
      </c>
      <c r="D32" s="47">
        <v>606</v>
      </c>
      <c r="E32" s="88">
        <f t="shared" si="1"/>
        <v>1.54462204723416E-6</v>
      </c>
      <c r="F32" s="39"/>
      <c r="L32" s="42"/>
    </row>
    <row r="33" spans="1:11" x14ac:dyDescent="0.25">
      <c r="A33" s="50">
        <v>30</v>
      </c>
      <c r="B33" s="47">
        <v>9</v>
      </c>
      <c r="C33" s="88">
        <f t="shared" si="0"/>
        <v>1.3188330666091147E-7</v>
      </c>
      <c r="D33" s="47">
        <v>361</v>
      </c>
      <c r="E33" s="88">
        <f t="shared" si="1"/>
        <v>9.2014613704873219E-7</v>
      </c>
      <c r="F33" s="39"/>
    </row>
    <row r="34" spans="1:11" ht="13" x14ac:dyDescent="0.3">
      <c r="A34" s="50">
        <v>31</v>
      </c>
      <c r="B34" s="47">
        <v>10</v>
      </c>
      <c r="C34" s="88">
        <f t="shared" si="0"/>
        <v>1.4653700740101275E-7</v>
      </c>
      <c r="D34" s="47">
        <v>641</v>
      </c>
      <c r="E34" s="88">
        <f t="shared" si="1"/>
        <v>1.6338328915463639E-6</v>
      </c>
      <c r="F34" s="39"/>
      <c r="H34" s="43"/>
      <c r="K34" s="43"/>
    </row>
    <row r="35" spans="1:11" x14ac:dyDescent="0.25">
      <c r="A35" s="50">
        <v>32</v>
      </c>
      <c r="B35" s="47">
        <v>12</v>
      </c>
      <c r="C35" s="88">
        <f t="shared" si="0"/>
        <v>1.758444088812153E-7</v>
      </c>
      <c r="D35" s="47">
        <v>439</v>
      </c>
      <c r="E35" s="88">
        <f t="shared" si="1"/>
        <v>1.1189588758016438E-6</v>
      </c>
      <c r="F35" s="39"/>
    </row>
    <row r="36" spans="1:11" x14ac:dyDescent="0.25">
      <c r="A36" s="50">
        <v>33</v>
      </c>
      <c r="B36" s="47">
        <v>6</v>
      </c>
      <c r="C36" s="88">
        <f t="shared" ref="C36:C67" si="2">B36/SUM($B$4:$B$104)</f>
        <v>8.792220444060765E-8</v>
      </c>
      <c r="D36" s="47">
        <v>1336</v>
      </c>
      <c r="E36" s="88">
        <f t="shared" ref="E36:E67" si="3">D36/SUM(D$4:D$104)</f>
        <v>3.4053053714601281E-6</v>
      </c>
      <c r="F36" s="39"/>
    </row>
    <row r="37" spans="1:11" x14ac:dyDescent="0.25">
      <c r="A37" s="50">
        <v>34</v>
      </c>
      <c r="B37" s="47">
        <v>7</v>
      </c>
      <c r="C37" s="88">
        <f t="shared" si="2"/>
        <v>1.0257590518070892E-7</v>
      </c>
      <c r="D37" s="47">
        <v>268</v>
      </c>
      <c r="E37" s="88">
        <f t="shared" si="3"/>
        <v>6.8310017930487594E-7</v>
      </c>
      <c r="F37" s="39"/>
    </row>
    <row r="38" spans="1:11" x14ac:dyDescent="0.25">
      <c r="A38" s="50">
        <v>35</v>
      </c>
      <c r="B38" s="47">
        <v>6</v>
      </c>
      <c r="C38" s="88">
        <f t="shared" si="2"/>
        <v>8.792220444060765E-8</v>
      </c>
      <c r="D38" s="47">
        <v>277</v>
      </c>
      <c r="E38" s="88">
        <f t="shared" si="3"/>
        <v>7.0604011069944277E-7</v>
      </c>
      <c r="F38" s="39"/>
    </row>
    <row r="39" spans="1:11" x14ac:dyDescent="0.25">
      <c r="A39" s="50">
        <v>36</v>
      </c>
      <c r="B39" s="47">
        <v>8</v>
      </c>
      <c r="C39" s="88">
        <f t="shared" si="2"/>
        <v>1.172296059208102E-7</v>
      </c>
      <c r="D39" s="47">
        <v>411</v>
      </c>
      <c r="E39" s="88">
        <f t="shared" si="3"/>
        <v>1.0475902003518807E-6</v>
      </c>
      <c r="F39" s="39"/>
    </row>
    <row r="40" spans="1:11" x14ac:dyDescent="0.25">
      <c r="A40" s="50">
        <v>37</v>
      </c>
      <c r="B40" s="47">
        <v>7</v>
      </c>
      <c r="C40" s="88">
        <f t="shared" si="2"/>
        <v>1.0257590518070892E-7</v>
      </c>
      <c r="D40" s="47">
        <v>373</v>
      </c>
      <c r="E40" s="88">
        <f t="shared" si="3"/>
        <v>9.5073271224148786E-7</v>
      </c>
      <c r="F40" s="39"/>
    </row>
    <row r="41" spans="1:11" x14ac:dyDescent="0.25">
      <c r="A41" s="50">
        <v>38</v>
      </c>
      <c r="B41" s="47">
        <v>3</v>
      </c>
      <c r="C41" s="88">
        <f t="shared" si="2"/>
        <v>4.3961102220303825E-8</v>
      </c>
      <c r="D41" s="47">
        <v>115</v>
      </c>
      <c r="E41" s="88">
        <f t="shared" si="3"/>
        <v>2.9312134559724158E-7</v>
      </c>
      <c r="F41" s="39"/>
    </row>
    <row r="42" spans="1:11" x14ac:dyDescent="0.25">
      <c r="A42" s="50">
        <v>39</v>
      </c>
      <c r="B42" s="47">
        <v>5</v>
      </c>
      <c r="C42" s="88">
        <f t="shared" si="2"/>
        <v>7.3268503700506375E-8</v>
      </c>
      <c r="D42" s="47">
        <v>273</v>
      </c>
      <c r="E42" s="88">
        <f t="shared" si="3"/>
        <v>6.9584458563519088E-7</v>
      </c>
      <c r="F42" s="39"/>
    </row>
    <row r="43" spans="1:11" x14ac:dyDescent="0.25">
      <c r="A43" s="47">
        <v>40</v>
      </c>
      <c r="B43" s="47">
        <v>10</v>
      </c>
      <c r="C43" s="88">
        <f t="shared" si="2"/>
        <v>1.4653700740101275E-7</v>
      </c>
      <c r="D43" s="47">
        <v>1704</v>
      </c>
      <c r="E43" s="88">
        <f t="shared" si="3"/>
        <v>4.3432936773713014E-6</v>
      </c>
      <c r="F43" s="39"/>
    </row>
    <row r="44" spans="1:11" x14ac:dyDescent="0.25">
      <c r="A44" s="47">
        <v>41</v>
      </c>
      <c r="B44" s="47">
        <v>4</v>
      </c>
      <c r="C44" s="88">
        <f t="shared" si="2"/>
        <v>5.86148029604051E-8</v>
      </c>
      <c r="D44" s="47">
        <v>494</v>
      </c>
      <c r="E44" s="88">
        <f t="shared" si="3"/>
        <v>1.2591473454351073E-6</v>
      </c>
      <c r="F44" s="39"/>
    </row>
    <row r="45" spans="1:11" x14ac:dyDescent="0.25">
      <c r="A45" s="47">
        <v>42</v>
      </c>
      <c r="B45" s="47">
        <v>6</v>
      </c>
      <c r="C45" s="88">
        <f t="shared" si="2"/>
        <v>8.792220444060765E-8</v>
      </c>
      <c r="D45" s="47">
        <v>312</v>
      </c>
      <c r="E45" s="88">
        <f t="shared" si="3"/>
        <v>7.952509550116467E-7</v>
      </c>
      <c r="F45" s="39"/>
    </row>
    <row r="46" spans="1:11" x14ac:dyDescent="0.25">
      <c r="A46" s="47">
        <v>43</v>
      </c>
      <c r="B46" s="47">
        <v>6</v>
      </c>
      <c r="C46" s="88">
        <f t="shared" si="2"/>
        <v>8.792220444060765E-8</v>
      </c>
      <c r="D46" s="47">
        <v>665</v>
      </c>
      <c r="E46" s="88">
        <f t="shared" si="3"/>
        <v>1.695006041931875E-6</v>
      </c>
      <c r="F46" s="39"/>
    </row>
    <row r="47" spans="1:11" x14ac:dyDescent="0.25">
      <c r="A47" s="47">
        <v>44</v>
      </c>
      <c r="B47" s="47">
        <v>8</v>
      </c>
      <c r="C47" s="88">
        <f t="shared" si="2"/>
        <v>1.172296059208102E-7</v>
      </c>
      <c r="D47" s="47">
        <v>377</v>
      </c>
      <c r="E47" s="88">
        <f t="shared" si="3"/>
        <v>9.6092823730573974E-7</v>
      </c>
      <c r="F47" s="39"/>
    </row>
    <row r="48" spans="1:11" x14ac:dyDescent="0.25">
      <c r="A48" s="47">
        <v>45</v>
      </c>
      <c r="B48" s="47">
        <v>6</v>
      </c>
      <c r="C48" s="88">
        <f t="shared" si="2"/>
        <v>8.792220444060765E-8</v>
      </c>
      <c r="D48" s="47">
        <v>357</v>
      </c>
      <c r="E48" s="88">
        <f t="shared" si="3"/>
        <v>9.0995061198448031E-7</v>
      </c>
      <c r="F48" s="39"/>
    </row>
    <row r="49" spans="1:6" x14ac:dyDescent="0.25">
      <c r="A49" s="47">
        <v>46</v>
      </c>
      <c r="B49" s="47">
        <v>4</v>
      </c>
      <c r="C49" s="88">
        <f t="shared" si="2"/>
        <v>5.86148029604051E-8</v>
      </c>
      <c r="D49" s="47">
        <v>239</v>
      </c>
      <c r="E49" s="88">
        <f t="shared" si="3"/>
        <v>6.0918262258904989E-7</v>
      </c>
      <c r="F49" s="39"/>
    </row>
    <row r="50" spans="1:6" x14ac:dyDescent="0.25">
      <c r="A50" s="47">
        <v>47</v>
      </c>
      <c r="B50" s="47">
        <v>4</v>
      </c>
      <c r="C50" s="88">
        <f t="shared" si="2"/>
        <v>5.86148029604051E-8</v>
      </c>
      <c r="D50" s="47">
        <v>827</v>
      </c>
      <c r="E50" s="88">
        <f t="shared" si="3"/>
        <v>2.1079248070340762E-6</v>
      </c>
      <c r="F50" s="39"/>
    </row>
    <row r="51" spans="1:6" x14ac:dyDescent="0.25">
      <c r="A51" s="47">
        <v>48</v>
      </c>
      <c r="B51" s="47">
        <v>4</v>
      </c>
      <c r="C51" s="88">
        <f t="shared" si="2"/>
        <v>5.86148029604051E-8</v>
      </c>
      <c r="D51" s="47">
        <v>427</v>
      </c>
      <c r="E51" s="88">
        <f t="shared" si="3"/>
        <v>1.0883723006088883E-6</v>
      </c>
      <c r="F51" s="39"/>
    </row>
    <row r="52" spans="1:6" x14ac:dyDescent="0.25">
      <c r="A52" s="47">
        <v>49</v>
      </c>
      <c r="B52" s="47">
        <v>5</v>
      </c>
      <c r="C52" s="88">
        <f t="shared" si="2"/>
        <v>7.3268503700506375E-8</v>
      </c>
      <c r="D52" s="47">
        <v>314</v>
      </c>
      <c r="E52" s="88">
        <f t="shared" si="3"/>
        <v>8.0034871754377259E-7</v>
      </c>
      <c r="F52" s="39"/>
    </row>
    <row r="53" spans="1:6" x14ac:dyDescent="0.25">
      <c r="A53" s="47">
        <v>50</v>
      </c>
      <c r="B53" s="47">
        <v>2</v>
      </c>
      <c r="C53" s="88">
        <f t="shared" si="2"/>
        <v>2.930740148020255E-8</v>
      </c>
      <c r="D53" s="47">
        <v>158</v>
      </c>
      <c r="E53" s="88">
        <f t="shared" si="3"/>
        <v>4.027232400379493E-7</v>
      </c>
      <c r="F53" s="39"/>
    </row>
    <row r="54" spans="1:6" x14ac:dyDescent="0.25">
      <c r="A54" s="47">
        <v>52</v>
      </c>
      <c r="B54" s="47">
        <v>1</v>
      </c>
      <c r="C54" s="88">
        <f t="shared" si="2"/>
        <v>1.4653700740101275E-8</v>
      </c>
      <c r="D54" s="47">
        <v>102</v>
      </c>
      <c r="E54" s="88">
        <f t="shared" si="3"/>
        <v>2.5998588913842298E-7</v>
      </c>
    </row>
    <row r="55" spans="1:6" x14ac:dyDescent="0.25">
      <c r="A55" s="47">
        <v>53</v>
      </c>
      <c r="B55" s="47">
        <v>1</v>
      </c>
      <c r="C55" s="88">
        <f t="shared" si="2"/>
        <v>1.4653700740101275E-8</v>
      </c>
      <c r="D55" s="47">
        <v>53</v>
      </c>
      <c r="E55" s="88">
        <f t="shared" si="3"/>
        <v>1.350907071013374E-7</v>
      </c>
    </row>
    <row r="56" spans="1:6" x14ac:dyDescent="0.25">
      <c r="A56" s="47">
        <v>55</v>
      </c>
      <c r="B56" s="47">
        <v>2</v>
      </c>
      <c r="C56" s="88">
        <f t="shared" si="2"/>
        <v>2.930740148020255E-8</v>
      </c>
      <c r="D56" s="47">
        <v>110</v>
      </c>
      <c r="E56" s="88">
        <f t="shared" si="3"/>
        <v>2.803769392669267E-7</v>
      </c>
    </row>
    <row r="57" spans="1:6" x14ac:dyDescent="0.25">
      <c r="A57" s="47">
        <v>56</v>
      </c>
      <c r="B57" s="47">
        <v>1</v>
      </c>
      <c r="C57" s="88">
        <f t="shared" si="2"/>
        <v>1.4653700740101275E-8</v>
      </c>
      <c r="D57" s="47">
        <v>56</v>
      </c>
      <c r="E57" s="88">
        <f t="shared" si="3"/>
        <v>1.4273735089952632E-7</v>
      </c>
    </row>
    <row r="58" spans="1:6" x14ac:dyDescent="0.25">
      <c r="A58" s="47">
        <v>58</v>
      </c>
      <c r="B58" s="47">
        <v>3</v>
      </c>
      <c r="C58" s="88">
        <f t="shared" si="2"/>
        <v>4.3961102220303825E-8</v>
      </c>
      <c r="D58" s="47">
        <v>466</v>
      </c>
      <c r="E58" s="88">
        <f t="shared" si="3"/>
        <v>1.187778669985344E-6</v>
      </c>
    </row>
    <row r="59" spans="1:6" x14ac:dyDescent="0.25">
      <c r="A59" s="47">
        <v>59</v>
      </c>
      <c r="B59" s="47">
        <v>1</v>
      </c>
      <c r="C59" s="88">
        <f t="shared" si="2"/>
        <v>1.4653700740101275E-8</v>
      </c>
      <c r="D59" s="47">
        <v>173</v>
      </c>
      <c r="E59" s="88">
        <f t="shared" si="3"/>
        <v>4.4095645902889385E-7</v>
      </c>
    </row>
    <row r="60" spans="1:6" x14ac:dyDescent="0.25">
      <c r="A60" s="47">
        <v>60</v>
      </c>
      <c r="B60" s="47">
        <v>1</v>
      </c>
      <c r="C60" s="88">
        <f t="shared" si="2"/>
        <v>1.4653700740101275E-8</v>
      </c>
      <c r="D60" s="47">
        <v>105</v>
      </c>
      <c r="E60" s="88">
        <f t="shared" si="3"/>
        <v>2.6763253293661186E-7</v>
      </c>
    </row>
    <row r="61" spans="1:6" x14ac:dyDescent="0.25">
      <c r="A61" s="47">
        <v>61</v>
      </c>
      <c r="B61" s="47">
        <v>1</v>
      </c>
      <c r="C61" s="88">
        <f t="shared" si="2"/>
        <v>1.4653700740101275E-8</v>
      </c>
      <c r="D61" s="47">
        <v>309</v>
      </c>
      <c r="E61" s="88">
        <f t="shared" si="3"/>
        <v>7.8760431121345776E-7</v>
      </c>
    </row>
    <row r="62" spans="1:6" x14ac:dyDescent="0.25">
      <c r="A62" s="47">
        <v>62</v>
      </c>
      <c r="B62" s="47">
        <v>1</v>
      </c>
      <c r="C62" s="88">
        <f t="shared" si="2"/>
        <v>1.4653700740101275E-8</v>
      </c>
      <c r="D62" s="47">
        <v>62</v>
      </c>
      <c r="E62" s="88">
        <f t="shared" si="3"/>
        <v>1.5803063849590415E-7</v>
      </c>
    </row>
    <row r="63" spans="1:6" x14ac:dyDescent="0.25">
      <c r="A63" s="47">
        <v>63</v>
      </c>
      <c r="B63" s="47">
        <v>1</v>
      </c>
      <c r="C63" s="88">
        <f t="shared" si="2"/>
        <v>1.4653700740101275E-8</v>
      </c>
      <c r="D63" s="47">
        <v>404</v>
      </c>
      <c r="E63" s="88">
        <f t="shared" si="3"/>
        <v>1.0297480314894399E-6</v>
      </c>
    </row>
    <row r="64" spans="1:6" x14ac:dyDescent="0.25">
      <c r="A64" s="47">
        <v>64</v>
      </c>
      <c r="B64" s="47">
        <v>3</v>
      </c>
      <c r="C64" s="88">
        <f t="shared" si="2"/>
        <v>4.3961102220303825E-8</v>
      </c>
      <c r="D64" s="47">
        <v>415</v>
      </c>
      <c r="E64" s="88">
        <f t="shared" si="3"/>
        <v>1.0577857254161325E-6</v>
      </c>
    </row>
    <row r="65" spans="1:5" x14ac:dyDescent="0.25">
      <c r="A65" s="47">
        <v>68</v>
      </c>
      <c r="B65" s="47">
        <v>2</v>
      </c>
      <c r="C65" s="88">
        <f t="shared" si="2"/>
        <v>2.930740148020255E-8</v>
      </c>
      <c r="D65" s="47">
        <v>138</v>
      </c>
      <c r="E65" s="88">
        <f t="shared" si="3"/>
        <v>3.5174561471668986E-7</v>
      </c>
    </row>
    <row r="66" spans="1:5" x14ac:dyDescent="0.25">
      <c r="A66" s="47">
        <v>71</v>
      </c>
      <c r="B66" s="47">
        <v>2</v>
      </c>
      <c r="C66" s="88">
        <f t="shared" si="2"/>
        <v>2.930740148020255E-8</v>
      </c>
      <c r="D66" s="47">
        <v>330</v>
      </c>
      <c r="E66" s="88">
        <f t="shared" si="3"/>
        <v>8.4113081780078015E-7</v>
      </c>
    </row>
    <row r="67" spans="1:5" x14ac:dyDescent="0.25">
      <c r="A67" s="47">
        <v>73</v>
      </c>
      <c r="B67" s="47">
        <v>1</v>
      </c>
      <c r="C67" s="88">
        <f t="shared" si="2"/>
        <v>1.4653700740101275E-8</v>
      </c>
      <c r="D67" s="47">
        <v>372</v>
      </c>
      <c r="E67" s="88">
        <f t="shared" si="3"/>
        <v>9.4818383097542491E-7</v>
      </c>
    </row>
    <row r="68" spans="1:5" x14ac:dyDescent="0.25">
      <c r="A68" s="47">
        <v>79</v>
      </c>
      <c r="B68" s="47">
        <v>1</v>
      </c>
      <c r="C68" s="88">
        <f t="shared" ref="C68:C99" si="4">B68/SUM($B$4:$B$104)</f>
        <v>1.4653700740101275E-8</v>
      </c>
      <c r="D68" s="47">
        <v>79</v>
      </c>
      <c r="E68" s="88">
        <f t="shared" ref="E68:E99" si="5">D68/SUM(D$4:D$104)</f>
        <v>2.0136162001897465E-7</v>
      </c>
    </row>
    <row r="69" spans="1:5" x14ac:dyDescent="0.25">
      <c r="A69" s="47">
        <v>84</v>
      </c>
      <c r="B69" s="47">
        <v>1</v>
      </c>
      <c r="C69" s="88">
        <f t="shared" si="4"/>
        <v>1.4653700740101275E-8</v>
      </c>
      <c r="D69" s="47">
        <v>224</v>
      </c>
      <c r="E69" s="88">
        <f t="shared" si="5"/>
        <v>5.7094940359810528E-7</v>
      </c>
    </row>
    <row r="70" spans="1:5" x14ac:dyDescent="0.25">
      <c r="A70" s="47">
        <v>86</v>
      </c>
      <c r="B70" s="47">
        <v>1</v>
      </c>
      <c r="C70" s="88">
        <f t="shared" si="4"/>
        <v>1.4653700740101275E-8</v>
      </c>
      <c r="D70" s="47">
        <v>90</v>
      </c>
      <c r="E70" s="88">
        <f t="shared" si="5"/>
        <v>2.2939931394566731E-7</v>
      </c>
    </row>
    <row r="71" spans="1:5" x14ac:dyDescent="0.25">
      <c r="A71" s="47">
        <v>88</v>
      </c>
      <c r="B71" s="47">
        <v>1</v>
      </c>
      <c r="C71" s="88">
        <f t="shared" si="4"/>
        <v>1.4653700740101275E-8</v>
      </c>
      <c r="D71" s="47">
        <v>88</v>
      </c>
      <c r="E71" s="88">
        <f t="shared" si="5"/>
        <v>2.2430155141354137E-7</v>
      </c>
    </row>
    <row r="72" spans="1:5" x14ac:dyDescent="0.25">
      <c r="A72" s="47">
        <v>92</v>
      </c>
      <c r="B72" s="47">
        <v>1</v>
      </c>
      <c r="C72" s="88">
        <f t="shared" si="4"/>
        <v>1.4653700740101275E-8</v>
      </c>
      <c r="D72" s="47">
        <v>92</v>
      </c>
      <c r="E72" s="88">
        <f t="shared" si="5"/>
        <v>2.3449707647779326E-7</v>
      </c>
    </row>
    <row r="73" spans="1:5" x14ac:dyDescent="0.25">
      <c r="A73" s="47">
        <v>94</v>
      </c>
      <c r="B73" s="47">
        <v>1</v>
      </c>
      <c r="C73" s="88">
        <f t="shared" si="4"/>
        <v>1.4653700740101275E-8</v>
      </c>
      <c r="D73" s="47">
        <v>97</v>
      </c>
      <c r="E73" s="88">
        <f t="shared" si="5"/>
        <v>2.4724148280810809E-7</v>
      </c>
    </row>
    <row r="74" spans="1:5" x14ac:dyDescent="0.25">
      <c r="A74" s="47">
        <v>101</v>
      </c>
      <c r="B74" s="47">
        <v>1</v>
      </c>
      <c r="C74" s="88">
        <f t="shared" si="4"/>
        <v>1.4653700740101275E-8</v>
      </c>
      <c r="D74" s="47">
        <v>356</v>
      </c>
      <c r="E74" s="88">
        <f t="shared" si="5"/>
        <v>9.0740173071841736E-7</v>
      </c>
    </row>
    <row r="75" spans="1:5" x14ac:dyDescent="0.25">
      <c r="A75" s="47">
        <v>104</v>
      </c>
      <c r="B75" s="47">
        <v>1</v>
      </c>
      <c r="C75" s="88">
        <f t="shared" si="4"/>
        <v>1.4653700740101275E-8</v>
      </c>
      <c r="D75" s="47">
        <v>104</v>
      </c>
      <c r="E75" s="88">
        <f t="shared" si="5"/>
        <v>2.6508365167054887E-7</v>
      </c>
    </row>
    <row r="76" spans="1:5" x14ac:dyDescent="0.25">
      <c r="A76" s="47">
        <v>115</v>
      </c>
      <c r="B76" s="47">
        <v>1</v>
      </c>
      <c r="C76" s="88">
        <f t="shared" si="4"/>
        <v>1.4653700740101275E-8</v>
      </c>
      <c r="D76" s="47">
        <v>801</v>
      </c>
      <c r="E76" s="88">
        <f t="shared" si="5"/>
        <v>2.0416538941164392E-6</v>
      </c>
    </row>
    <row r="77" spans="1:5" x14ac:dyDescent="0.25">
      <c r="A77" s="47">
        <v>117</v>
      </c>
      <c r="B77" s="47">
        <v>1</v>
      </c>
      <c r="C77" s="88">
        <f t="shared" si="4"/>
        <v>1.4653700740101275E-8</v>
      </c>
      <c r="D77" s="47">
        <v>136</v>
      </c>
      <c r="E77" s="88">
        <f t="shared" si="5"/>
        <v>3.4664785218456391E-7</v>
      </c>
    </row>
    <row r="78" spans="1:5" x14ac:dyDescent="0.25">
      <c r="A78" s="47">
        <v>121</v>
      </c>
      <c r="B78" s="47">
        <v>1</v>
      </c>
      <c r="C78" s="88">
        <f t="shared" si="4"/>
        <v>1.4653700740101275E-8</v>
      </c>
      <c r="D78" s="47">
        <v>273</v>
      </c>
      <c r="E78" s="88">
        <f t="shared" si="5"/>
        <v>6.9584458563519088E-7</v>
      </c>
    </row>
    <row r="79" spans="1:5" x14ac:dyDescent="0.25">
      <c r="A79" s="47">
        <v>127</v>
      </c>
      <c r="B79" s="47">
        <v>1</v>
      </c>
      <c r="C79" s="88">
        <f t="shared" si="4"/>
        <v>1.4653700740101275E-8</v>
      </c>
      <c r="D79" s="47">
        <v>127</v>
      </c>
      <c r="E79" s="88">
        <f t="shared" si="5"/>
        <v>3.2370792078999719E-7</v>
      </c>
    </row>
    <row r="80" spans="1:5" x14ac:dyDescent="0.25">
      <c r="A80" s="47">
        <v>130</v>
      </c>
      <c r="B80" s="47">
        <v>1</v>
      </c>
      <c r="C80" s="88">
        <f t="shared" si="4"/>
        <v>1.4653700740101275E-8</v>
      </c>
      <c r="D80" s="47">
        <v>290</v>
      </c>
      <c r="E80" s="88">
        <f t="shared" si="5"/>
        <v>7.3917556715826137E-7</v>
      </c>
    </row>
    <row r="81" spans="1:5" x14ac:dyDescent="0.25">
      <c r="A81" s="47">
        <v>144</v>
      </c>
      <c r="B81" s="47">
        <v>1</v>
      </c>
      <c r="C81" s="88">
        <f t="shared" si="4"/>
        <v>1.4653700740101275E-8</v>
      </c>
      <c r="D81" s="47">
        <v>258</v>
      </c>
      <c r="E81" s="88">
        <f t="shared" si="5"/>
        <v>6.5761136664424627E-7</v>
      </c>
    </row>
    <row r="82" spans="1:5" x14ac:dyDescent="0.25">
      <c r="A82" s="47">
        <v>148</v>
      </c>
      <c r="B82" s="47">
        <v>1</v>
      </c>
      <c r="C82" s="88">
        <f t="shared" si="4"/>
        <v>1.4653700740101275E-8</v>
      </c>
      <c r="D82" s="47">
        <v>159</v>
      </c>
      <c r="E82" s="88">
        <f t="shared" si="5"/>
        <v>4.0527212130401224E-7</v>
      </c>
    </row>
    <row r="83" spans="1:5" x14ac:dyDescent="0.25">
      <c r="A83" s="47">
        <v>154</v>
      </c>
      <c r="B83" s="47">
        <v>1</v>
      </c>
      <c r="C83" s="88">
        <f t="shared" si="4"/>
        <v>1.4653700740101275E-8</v>
      </c>
      <c r="D83" s="47">
        <v>281</v>
      </c>
      <c r="E83" s="88">
        <f t="shared" si="5"/>
        <v>7.1623563576369455E-7</v>
      </c>
    </row>
    <row r="84" spans="1:5" x14ac:dyDescent="0.25">
      <c r="A84" s="47">
        <v>156</v>
      </c>
      <c r="B84" s="47">
        <v>1</v>
      </c>
      <c r="C84" s="88">
        <f t="shared" si="4"/>
        <v>1.4653700740101275E-8</v>
      </c>
      <c r="D84" s="47">
        <v>359</v>
      </c>
      <c r="E84" s="88">
        <f t="shared" si="5"/>
        <v>9.150483745166063E-7</v>
      </c>
    </row>
    <row r="85" spans="1:5" x14ac:dyDescent="0.25">
      <c r="A85" s="47">
        <v>168</v>
      </c>
      <c r="B85" s="47">
        <v>1</v>
      </c>
      <c r="C85" s="88">
        <f t="shared" si="4"/>
        <v>1.4653700740101275E-8</v>
      </c>
      <c r="D85" s="47">
        <v>291</v>
      </c>
      <c r="E85" s="88">
        <f t="shared" si="5"/>
        <v>7.4172444842432432E-7</v>
      </c>
    </row>
    <row r="86" spans="1:5" x14ac:dyDescent="0.25">
      <c r="A86" s="47">
        <v>169</v>
      </c>
      <c r="B86" s="47">
        <v>1</v>
      </c>
      <c r="C86" s="88">
        <f t="shared" si="4"/>
        <v>1.4653700740101275E-8</v>
      </c>
      <c r="D86" s="47">
        <v>169</v>
      </c>
      <c r="E86" s="88">
        <f t="shared" si="5"/>
        <v>4.3076093396464196E-7</v>
      </c>
    </row>
    <row r="87" spans="1:5" x14ac:dyDescent="0.25">
      <c r="A87" s="47">
        <v>173</v>
      </c>
      <c r="B87" s="47">
        <v>1</v>
      </c>
      <c r="C87" s="88">
        <f t="shared" si="4"/>
        <v>1.4653700740101275E-8</v>
      </c>
      <c r="D87" s="47">
        <v>411</v>
      </c>
      <c r="E87" s="88">
        <f t="shared" si="5"/>
        <v>1.0475902003518807E-6</v>
      </c>
    </row>
    <row r="88" spans="1:5" x14ac:dyDescent="0.25">
      <c r="A88" s="47">
        <v>178</v>
      </c>
      <c r="B88" s="47">
        <v>1</v>
      </c>
      <c r="C88" s="88">
        <f t="shared" si="4"/>
        <v>1.4653700740101275E-8</v>
      </c>
      <c r="D88" s="47">
        <v>854</v>
      </c>
      <c r="E88" s="88">
        <f t="shared" si="5"/>
        <v>2.1767446012177766E-6</v>
      </c>
    </row>
    <row r="89" spans="1:5" x14ac:dyDescent="0.25">
      <c r="A89" s="47">
        <v>180</v>
      </c>
      <c r="B89" s="47">
        <v>1</v>
      </c>
      <c r="C89" s="88">
        <f t="shared" si="4"/>
        <v>1.4653700740101275E-8</v>
      </c>
      <c r="D89" s="47">
        <v>410</v>
      </c>
      <c r="E89" s="88">
        <f t="shared" si="5"/>
        <v>1.0450413190858178E-6</v>
      </c>
    </row>
    <row r="90" spans="1:5" x14ac:dyDescent="0.25">
      <c r="A90" s="47">
        <v>190</v>
      </c>
      <c r="B90" s="47">
        <v>1</v>
      </c>
      <c r="C90" s="88">
        <f t="shared" si="4"/>
        <v>1.4653700740101275E-8</v>
      </c>
      <c r="D90" s="47">
        <v>1574</v>
      </c>
      <c r="E90" s="88">
        <f t="shared" si="5"/>
        <v>4.0119391127831151E-6</v>
      </c>
    </row>
    <row r="91" spans="1:5" x14ac:dyDescent="0.25">
      <c r="A91" s="47">
        <v>195</v>
      </c>
      <c r="B91" s="47">
        <v>1</v>
      </c>
      <c r="C91" s="88">
        <f t="shared" si="4"/>
        <v>1.4653700740101275E-8</v>
      </c>
      <c r="D91" s="47">
        <v>199</v>
      </c>
      <c r="E91" s="88">
        <f t="shared" si="5"/>
        <v>5.0722737194653101E-7</v>
      </c>
    </row>
    <row r="92" spans="1:5" x14ac:dyDescent="0.25">
      <c r="A92" s="47">
        <v>196</v>
      </c>
      <c r="B92" s="47">
        <v>1</v>
      </c>
      <c r="C92" s="88">
        <f t="shared" si="4"/>
        <v>1.4653700740101275E-8</v>
      </c>
      <c r="D92" s="47">
        <v>196</v>
      </c>
      <c r="E92" s="88">
        <f t="shared" si="5"/>
        <v>4.9958072814834217E-7</v>
      </c>
    </row>
    <row r="93" spans="1:5" x14ac:dyDescent="0.25">
      <c r="A93" s="47">
        <v>216</v>
      </c>
      <c r="B93" s="47">
        <v>1</v>
      </c>
      <c r="C93" s="88">
        <f t="shared" si="4"/>
        <v>1.4653700740101275E-8</v>
      </c>
      <c r="D93" s="47">
        <v>394</v>
      </c>
      <c r="E93" s="88">
        <f t="shared" si="5"/>
        <v>1.0042592188288102E-6</v>
      </c>
    </row>
    <row r="94" spans="1:5" x14ac:dyDescent="0.25">
      <c r="A94" s="47">
        <v>219</v>
      </c>
      <c r="B94" s="47">
        <v>1</v>
      </c>
      <c r="C94" s="88">
        <f t="shared" si="4"/>
        <v>1.4653700740101275E-8</v>
      </c>
      <c r="D94" s="47">
        <v>1287</v>
      </c>
      <c r="E94" s="88">
        <f t="shared" si="5"/>
        <v>3.2804101894230425E-6</v>
      </c>
    </row>
    <row r="95" spans="1:5" x14ac:dyDescent="0.25">
      <c r="A95" s="47">
        <v>232</v>
      </c>
      <c r="B95" s="47">
        <v>1</v>
      </c>
      <c r="C95" s="88">
        <f t="shared" si="4"/>
        <v>1.4653700740101275E-8</v>
      </c>
      <c r="D95" s="47">
        <v>232</v>
      </c>
      <c r="E95" s="88">
        <f t="shared" si="5"/>
        <v>5.9134045372660906E-7</v>
      </c>
    </row>
    <row r="96" spans="1:5" x14ac:dyDescent="0.25">
      <c r="A96" s="47">
        <v>240</v>
      </c>
      <c r="B96" s="47">
        <v>1</v>
      </c>
      <c r="C96" s="88">
        <f t="shared" si="4"/>
        <v>1.4653700740101275E-8</v>
      </c>
      <c r="D96" s="47">
        <v>240</v>
      </c>
      <c r="E96" s="88">
        <f t="shared" si="5"/>
        <v>6.1173150385511283E-7</v>
      </c>
    </row>
    <row r="97" spans="1:5" x14ac:dyDescent="0.25">
      <c r="A97" s="47">
        <v>247</v>
      </c>
      <c r="B97" s="47">
        <v>1</v>
      </c>
      <c r="C97" s="88">
        <f t="shared" si="4"/>
        <v>1.4653700740101275E-8</v>
      </c>
      <c r="D97" s="47">
        <v>247</v>
      </c>
      <c r="E97" s="88">
        <f t="shared" si="5"/>
        <v>6.2957367271755366E-7</v>
      </c>
    </row>
    <row r="98" spans="1:5" x14ac:dyDescent="0.25">
      <c r="A98" s="47">
        <v>300</v>
      </c>
      <c r="B98" s="47">
        <v>1</v>
      </c>
      <c r="C98" s="88">
        <f t="shared" si="4"/>
        <v>1.4653700740101275E-8</v>
      </c>
      <c r="D98" s="47">
        <v>300</v>
      </c>
      <c r="E98" s="88">
        <f t="shared" si="5"/>
        <v>7.6466437981889104E-7</v>
      </c>
    </row>
    <row r="99" spans="1:5" x14ac:dyDescent="0.25">
      <c r="A99" s="47">
        <v>359</v>
      </c>
      <c r="B99" s="47">
        <v>1</v>
      </c>
      <c r="C99" s="88">
        <f t="shared" si="4"/>
        <v>1.4653700740101275E-8</v>
      </c>
      <c r="D99" s="47">
        <v>1282</v>
      </c>
      <c r="E99" s="88">
        <f t="shared" si="5"/>
        <v>3.2676657830927278E-6</v>
      </c>
    </row>
    <row r="100" spans="1:5" x14ac:dyDescent="0.25">
      <c r="A100" s="47">
        <v>418</v>
      </c>
      <c r="B100" s="47">
        <v>1</v>
      </c>
      <c r="C100" s="88">
        <f t="shared" ref="C100:C104" si="6">B100/SUM($B$4:$B$104)</f>
        <v>1.4653700740101275E-8</v>
      </c>
      <c r="D100" s="47">
        <v>1979</v>
      </c>
      <c r="E100" s="88">
        <f t="shared" ref="E100:E104" si="7">D100/SUM(D$4:D$104)</f>
        <v>5.0442360255386177E-6</v>
      </c>
    </row>
    <row r="101" spans="1:5" x14ac:dyDescent="0.25">
      <c r="A101" s="47">
        <v>427</v>
      </c>
      <c r="B101" s="47">
        <v>1</v>
      </c>
      <c r="C101" s="88">
        <f t="shared" si="6"/>
        <v>1.4653700740101275E-8</v>
      </c>
      <c r="D101" s="47">
        <v>427</v>
      </c>
      <c r="E101" s="88">
        <f t="shared" si="7"/>
        <v>1.0883723006088883E-6</v>
      </c>
    </row>
    <row r="102" spans="1:5" x14ac:dyDescent="0.25">
      <c r="A102" s="47">
        <v>626</v>
      </c>
      <c r="B102" s="47">
        <v>1</v>
      </c>
      <c r="C102" s="88">
        <f t="shared" si="6"/>
        <v>1.4653700740101275E-8</v>
      </c>
      <c r="D102" s="47">
        <v>626</v>
      </c>
      <c r="E102" s="88">
        <f t="shared" si="7"/>
        <v>1.5955996725554193E-6</v>
      </c>
    </row>
    <row r="103" spans="1:5" x14ac:dyDescent="0.25">
      <c r="A103" s="47">
        <v>662</v>
      </c>
      <c r="B103" s="47">
        <v>1</v>
      </c>
      <c r="C103" s="88">
        <f t="shared" si="6"/>
        <v>1.4653700740101275E-8</v>
      </c>
      <c r="D103" s="47">
        <v>662</v>
      </c>
      <c r="E103" s="88">
        <f t="shared" si="7"/>
        <v>1.6873593981336862E-6</v>
      </c>
    </row>
    <row r="104" spans="1:5" x14ac:dyDescent="0.25">
      <c r="A104" s="47">
        <v>724</v>
      </c>
      <c r="B104" s="47">
        <v>1</v>
      </c>
      <c r="C104" s="88">
        <f t="shared" si="6"/>
        <v>1.4653700740101275E-8</v>
      </c>
      <c r="D104" s="47">
        <v>830</v>
      </c>
      <c r="E104" s="88">
        <f t="shared" si="7"/>
        <v>2.115571450832265E-6</v>
      </c>
    </row>
  </sheetData>
  <sortState xmlns:xlrd2="http://schemas.microsoft.com/office/spreadsheetml/2017/richdata2" ref="A4:C92">
    <sortCondition ref="A4:A92"/>
  </sortState>
  <pageMargins left="0.70866141732283472" right="0.70866141732283472" top="0.74803149606299213" bottom="0.74803149606299213" header="0.31496062992125984" footer="0.31496062992125984"/>
  <pageSetup paperSize="9" scale="36" firstPageNumber="0" orientation="landscape" r:id="rId1"/>
  <headerFooter>
    <oddHeader>&amp;CMethodological changes to HES - Data Tables v3.0</oddHeader>
    <oddFooter>&amp;LCopyright © 2020 NHS Digital&amp;RPage &amp;P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9C353-5FFB-42C1-A11A-C0D29993C6BB}">
  <sheetPr>
    <pageSetUpPr fitToPage="1"/>
  </sheetPr>
  <dimension ref="A1:M209"/>
  <sheetViews>
    <sheetView showGridLines="0" zoomScaleNormal="100" workbookViewId="0">
      <selection activeCell="A36" sqref="A36:B36"/>
    </sheetView>
  </sheetViews>
  <sheetFormatPr defaultColWidth="8.84375" defaultRowHeight="12.5" x14ac:dyDescent="0.25"/>
  <cols>
    <col min="1" max="1" width="16.765625" style="38" customWidth="1"/>
    <col min="2" max="2" width="16.765625" style="39" customWidth="1"/>
    <col min="3" max="3" width="16.765625" style="90" customWidth="1"/>
    <col min="4" max="6" width="16.765625" style="83" customWidth="1"/>
    <col min="7" max="12" width="8.84375" style="38"/>
    <col min="13" max="13" width="13.3046875" style="38" bestFit="1" customWidth="1"/>
    <col min="14" max="16384" width="8.84375" style="38"/>
  </cols>
  <sheetData>
    <row r="1" spans="1:13" customFormat="1" ht="15.5" x14ac:dyDescent="0.35">
      <c r="A1" s="37" t="s">
        <v>164</v>
      </c>
    </row>
    <row r="3" spans="1:13" ht="39" x14ac:dyDescent="0.3">
      <c r="A3" s="45" t="s">
        <v>162</v>
      </c>
      <c r="B3" s="87" t="s">
        <v>38</v>
      </c>
      <c r="C3" s="89" t="s">
        <v>37</v>
      </c>
      <c r="D3" s="45" t="s">
        <v>83</v>
      </c>
      <c r="E3" s="46" t="s">
        <v>37</v>
      </c>
      <c r="F3" s="108"/>
    </row>
    <row r="4" spans="1:13" x14ac:dyDescent="0.25">
      <c r="A4" s="50">
        <v>1</v>
      </c>
      <c r="B4" s="47">
        <v>72698132</v>
      </c>
      <c r="C4" s="88">
        <f>B4/SUM($B$4:$B$114)</f>
        <v>0.99255191476853755</v>
      </c>
      <c r="D4" s="47">
        <v>1514893954</v>
      </c>
      <c r="E4" s="88">
        <f>D4/SUM(D$4:D$114)</f>
        <v>0.98562323701136689</v>
      </c>
      <c r="F4" s="86"/>
    </row>
    <row r="5" spans="1:13" x14ac:dyDescent="0.25">
      <c r="A5" s="50">
        <v>2</v>
      </c>
      <c r="B5" s="47">
        <v>475571</v>
      </c>
      <c r="C5" s="88">
        <f t="shared" ref="C5:C68" si="0">B5/SUM($B$4:$B$114)</f>
        <v>6.4929991139027919E-3</v>
      </c>
      <c r="D5" s="47">
        <v>18951499</v>
      </c>
      <c r="E5" s="88">
        <f t="shared" ref="E5:E68" si="1">D5/SUM(D$4:D$114)</f>
        <v>1.2330260967295194E-2</v>
      </c>
      <c r="F5" s="86"/>
    </row>
    <row r="6" spans="1:13" x14ac:dyDescent="0.25">
      <c r="A6" s="50">
        <v>3</v>
      </c>
      <c r="B6" s="47">
        <v>35111</v>
      </c>
      <c r="C6" s="88">
        <f t="shared" si="0"/>
        <v>4.7937256873997974E-4</v>
      </c>
      <c r="D6" s="47">
        <v>1563140</v>
      </c>
      <c r="E6" s="88">
        <f t="shared" si="1"/>
        <v>1.0170131728586647E-3</v>
      </c>
      <c r="F6" s="86"/>
    </row>
    <row r="7" spans="1:13" x14ac:dyDescent="0.25">
      <c r="A7" s="50">
        <v>4</v>
      </c>
      <c r="B7" s="47">
        <v>12140</v>
      </c>
      <c r="C7" s="88">
        <f t="shared" si="0"/>
        <v>1.6574814116668149E-4</v>
      </c>
      <c r="D7" s="47">
        <v>477446</v>
      </c>
      <c r="E7" s="88">
        <f t="shared" si="1"/>
        <v>3.106368408003621E-4</v>
      </c>
      <c r="F7" s="86"/>
    </row>
    <row r="8" spans="1:13" ht="18" x14ac:dyDescent="0.4">
      <c r="A8" s="50">
        <v>5</v>
      </c>
      <c r="B8" s="47">
        <v>6376</v>
      </c>
      <c r="C8" s="88">
        <f t="shared" si="0"/>
        <v>8.7051906761018231E-5</v>
      </c>
      <c r="D8" s="47">
        <v>244801</v>
      </c>
      <c r="E8" s="88">
        <f t="shared" si="1"/>
        <v>1.5927290052648771E-4</v>
      </c>
      <c r="F8" s="86"/>
      <c r="M8" s="40"/>
    </row>
    <row r="9" spans="1:13" ht="18" x14ac:dyDescent="0.4">
      <c r="A9" s="50">
        <v>6</v>
      </c>
      <c r="B9" s="47">
        <v>4065</v>
      </c>
      <c r="C9" s="88">
        <f t="shared" si="0"/>
        <v>5.5499686477970374E-5</v>
      </c>
      <c r="D9" s="47">
        <v>166457</v>
      </c>
      <c r="E9" s="88">
        <f t="shared" si="1"/>
        <v>1.0830057558154403E-4</v>
      </c>
      <c r="F9" s="86"/>
      <c r="M9" s="41"/>
    </row>
    <row r="10" spans="1:13" ht="18" x14ac:dyDescent="0.4">
      <c r="A10" s="50">
        <v>7</v>
      </c>
      <c r="B10" s="47">
        <v>2656</v>
      </c>
      <c r="C10" s="88">
        <f t="shared" si="0"/>
        <v>3.6262525777488143E-5</v>
      </c>
      <c r="D10" s="47">
        <v>109396</v>
      </c>
      <c r="E10" s="88">
        <f t="shared" si="1"/>
        <v>7.117543729803247E-5</v>
      </c>
      <c r="F10" s="86"/>
      <c r="M10" s="42"/>
    </row>
    <row r="11" spans="1:13" x14ac:dyDescent="0.25">
      <c r="A11" s="50">
        <v>8</v>
      </c>
      <c r="B11" s="47">
        <v>1842</v>
      </c>
      <c r="C11" s="88">
        <f t="shared" si="0"/>
        <v>2.5148935422489895E-5</v>
      </c>
      <c r="D11" s="47">
        <v>83758</v>
      </c>
      <c r="E11" s="88">
        <f t="shared" si="1"/>
        <v>5.449479210582292E-5</v>
      </c>
      <c r="F11" s="86"/>
    </row>
    <row r="12" spans="1:13" x14ac:dyDescent="0.25">
      <c r="A12" s="50">
        <v>9</v>
      </c>
      <c r="B12" s="47">
        <v>1351</v>
      </c>
      <c r="C12" s="88">
        <f t="shared" si="0"/>
        <v>1.844528325504009E-5</v>
      </c>
      <c r="D12" s="47">
        <v>64268</v>
      </c>
      <c r="E12" s="88">
        <f t="shared" si="1"/>
        <v>4.1814170575431929E-5</v>
      </c>
      <c r="F12" s="86"/>
    </row>
    <row r="13" spans="1:13" ht="13" x14ac:dyDescent="0.3">
      <c r="A13" s="50">
        <v>10</v>
      </c>
      <c r="B13" s="47">
        <v>1051</v>
      </c>
      <c r="C13" s="88">
        <f t="shared" si="0"/>
        <v>1.4349365433787666E-5</v>
      </c>
      <c r="D13" s="47">
        <v>52802</v>
      </c>
      <c r="E13" s="88">
        <f t="shared" si="1"/>
        <v>3.435413945857902E-5</v>
      </c>
      <c r="F13" s="86"/>
      <c r="G13" s="43"/>
      <c r="K13" s="43"/>
    </row>
    <row r="14" spans="1:13" x14ac:dyDescent="0.25">
      <c r="A14" s="47">
        <v>11</v>
      </c>
      <c r="B14" s="47">
        <v>782</v>
      </c>
      <c r="C14" s="88">
        <f t="shared" si="0"/>
        <v>1.0676692454064656E-5</v>
      </c>
      <c r="D14" s="47">
        <v>38163</v>
      </c>
      <c r="E14" s="88">
        <f t="shared" si="1"/>
        <v>2.482968493916426E-5</v>
      </c>
      <c r="F14" s="86"/>
    </row>
    <row r="15" spans="1:13" x14ac:dyDescent="0.25">
      <c r="A15" s="47">
        <v>12</v>
      </c>
      <c r="B15" s="47">
        <v>659</v>
      </c>
      <c r="C15" s="88">
        <f t="shared" si="0"/>
        <v>8.9973661473511627E-6</v>
      </c>
      <c r="D15" s="47">
        <v>31802</v>
      </c>
      <c r="E15" s="88">
        <f t="shared" si="1"/>
        <v>2.0691078805002274E-5</v>
      </c>
      <c r="F15" s="86"/>
    </row>
    <row r="16" spans="1:13" x14ac:dyDescent="0.25">
      <c r="A16" s="47">
        <v>13</v>
      </c>
      <c r="B16" s="47">
        <v>519</v>
      </c>
      <c r="C16" s="88">
        <f t="shared" si="0"/>
        <v>7.0859378307666974E-6</v>
      </c>
      <c r="D16" s="47">
        <v>29679</v>
      </c>
      <c r="E16" s="88">
        <f t="shared" si="1"/>
        <v>1.9309808435119254E-5</v>
      </c>
      <c r="F16" s="86"/>
    </row>
    <row r="17" spans="1:13" ht="18" x14ac:dyDescent="0.4">
      <c r="A17" s="47">
        <v>14</v>
      </c>
      <c r="B17" s="47">
        <v>470</v>
      </c>
      <c r="C17" s="88">
        <f t="shared" si="0"/>
        <v>6.4169379199621341E-6</v>
      </c>
      <c r="D17" s="47">
        <v>25050</v>
      </c>
      <c r="E17" s="88">
        <f t="shared" si="1"/>
        <v>1.6298079493909406E-5</v>
      </c>
      <c r="F17" s="86"/>
      <c r="M17" s="40"/>
    </row>
    <row r="18" spans="1:13" ht="18" x14ac:dyDescent="0.4">
      <c r="A18" s="47">
        <v>15</v>
      </c>
      <c r="B18" s="47">
        <v>341</v>
      </c>
      <c r="C18" s="88">
        <f t="shared" si="0"/>
        <v>4.6556932568235907E-6</v>
      </c>
      <c r="D18" s="47">
        <v>20458</v>
      </c>
      <c r="E18" s="88">
        <f t="shared" si="1"/>
        <v>1.3310423564327292E-5</v>
      </c>
      <c r="F18" s="86"/>
      <c r="M18" s="41"/>
    </row>
    <row r="19" spans="1:13" ht="18" x14ac:dyDescent="0.4">
      <c r="A19" s="47">
        <v>16</v>
      </c>
      <c r="B19" s="47">
        <v>324</v>
      </c>
      <c r="C19" s="88">
        <f t="shared" si="0"/>
        <v>4.4235912469526199E-6</v>
      </c>
      <c r="D19" s="47">
        <v>19442</v>
      </c>
      <c r="E19" s="88">
        <f t="shared" si="1"/>
        <v>1.264939167746853E-5</v>
      </c>
      <c r="F19" s="86"/>
      <c r="M19" s="42"/>
    </row>
    <row r="20" spans="1:13" x14ac:dyDescent="0.25">
      <c r="A20" s="47">
        <v>17</v>
      </c>
      <c r="B20" s="47">
        <v>264</v>
      </c>
      <c r="C20" s="88">
        <f t="shared" si="0"/>
        <v>3.6044076827021347E-6</v>
      </c>
      <c r="D20" s="47">
        <v>15619</v>
      </c>
      <c r="E20" s="88">
        <f t="shared" si="1"/>
        <v>1.0162064016581678E-5</v>
      </c>
      <c r="F20" s="86"/>
    </row>
    <row r="21" spans="1:13" x14ac:dyDescent="0.25">
      <c r="A21" s="47">
        <v>18</v>
      </c>
      <c r="B21" s="47">
        <v>216</v>
      </c>
      <c r="C21" s="88">
        <f t="shared" si="0"/>
        <v>2.9490608313017468E-6</v>
      </c>
      <c r="D21" s="47">
        <v>13533</v>
      </c>
      <c r="E21" s="88">
        <f t="shared" si="1"/>
        <v>8.8048666583263882E-6</v>
      </c>
      <c r="F21" s="86"/>
    </row>
    <row r="22" spans="1:13" ht="13" x14ac:dyDescent="0.3">
      <c r="A22" s="47">
        <v>19</v>
      </c>
      <c r="B22" s="47">
        <v>160</v>
      </c>
      <c r="C22" s="88">
        <f t="shared" si="0"/>
        <v>2.1844895046679605E-6</v>
      </c>
      <c r="D22" s="47">
        <v>11041</v>
      </c>
      <c r="E22" s="88">
        <f t="shared" si="1"/>
        <v>7.1835167941019468E-6</v>
      </c>
      <c r="F22" s="86"/>
      <c r="G22" s="43"/>
      <c r="K22" s="43"/>
    </row>
    <row r="23" spans="1:13" x14ac:dyDescent="0.25">
      <c r="A23" s="47">
        <v>20</v>
      </c>
      <c r="B23" s="47">
        <v>158</v>
      </c>
      <c r="C23" s="88">
        <f t="shared" si="0"/>
        <v>2.157183385859611E-6</v>
      </c>
      <c r="D23" s="47">
        <v>11309</v>
      </c>
      <c r="E23" s="88">
        <f t="shared" si="1"/>
        <v>7.3578834729190211E-6</v>
      </c>
      <c r="F23" s="86"/>
    </row>
    <row r="24" spans="1:13" x14ac:dyDescent="0.25">
      <c r="A24" s="47">
        <v>21</v>
      </c>
      <c r="B24" s="47">
        <v>155</v>
      </c>
      <c r="C24" s="88">
        <f t="shared" si="0"/>
        <v>2.1162242076470866E-6</v>
      </c>
      <c r="D24" s="47">
        <v>10227</v>
      </c>
      <c r="E24" s="88">
        <f t="shared" si="1"/>
        <v>6.6539105382918764E-6</v>
      </c>
      <c r="F24" s="86"/>
    </row>
    <row r="25" spans="1:13" x14ac:dyDescent="0.25">
      <c r="A25" s="47">
        <v>22</v>
      </c>
      <c r="B25" s="47">
        <v>116</v>
      </c>
      <c r="C25" s="88">
        <f t="shared" si="0"/>
        <v>1.5837548908842713E-6</v>
      </c>
      <c r="D25" s="47">
        <v>9269</v>
      </c>
      <c r="E25" s="88">
        <f t="shared" si="1"/>
        <v>6.0306147237144228E-6</v>
      </c>
      <c r="F25" s="86"/>
    </row>
    <row r="26" spans="1:13" ht="18" x14ac:dyDescent="0.4">
      <c r="A26" s="47">
        <v>23</v>
      </c>
      <c r="B26" s="47">
        <v>114</v>
      </c>
      <c r="C26" s="88">
        <f t="shared" si="0"/>
        <v>1.5564487720759218E-6</v>
      </c>
      <c r="D26" s="47">
        <v>8524</v>
      </c>
      <c r="E26" s="88">
        <f t="shared" si="1"/>
        <v>5.5459013814803909E-6</v>
      </c>
      <c r="F26" s="86"/>
      <c r="M26" s="40"/>
    </row>
    <row r="27" spans="1:13" ht="18" x14ac:dyDescent="0.4">
      <c r="A27" s="47">
        <v>24</v>
      </c>
      <c r="B27" s="47">
        <v>89</v>
      </c>
      <c r="C27" s="88">
        <f t="shared" si="0"/>
        <v>1.2151222869715531E-6</v>
      </c>
      <c r="D27" s="47">
        <v>7663</v>
      </c>
      <c r="E27" s="88">
        <f t="shared" si="1"/>
        <v>4.9857158946837443E-6</v>
      </c>
      <c r="F27" s="86"/>
      <c r="M27" s="41"/>
    </row>
    <row r="28" spans="1:13" ht="18" x14ac:dyDescent="0.4">
      <c r="A28" s="47">
        <v>25</v>
      </c>
      <c r="B28" s="47">
        <v>83</v>
      </c>
      <c r="C28" s="88">
        <f t="shared" si="0"/>
        <v>1.1332039305465045E-6</v>
      </c>
      <c r="D28" s="47">
        <v>7921</v>
      </c>
      <c r="E28" s="88">
        <f t="shared" si="1"/>
        <v>5.1535763541419725E-6</v>
      </c>
      <c r="F28" s="86"/>
      <c r="M28" s="42"/>
    </row>
    <row r="29" spans="1:13" x14ac:dyDescent="0.25">
      <c r="A29" s="47">
        <v>26</v>
      </c>
      <c r="B29" s="47">
        <v>61</v>
      </c>
      <c r="C29" s="88">
        <f t="shared" si="0"/>
        <v>8.3283662365465998E-7</v>
      </c>
      <c r="D29" s="47">
        <v>4847</v>
      </c>
      <c r="E29" s="88">
        <f t="shared" si="1"/>
        <v>3.1535645232326905E-6</v>
      </c>
      <c r="F29" s="86"/>
    </row>
    <row r="30" spans="1:13" x14ac:dyDescent="0.25">
      <c r="A30" s="47">
        <v>27</v>
      </c>
      <c r="B30" s="47">
        <v>70</v>
      </c>
      <c r="C30" s="88">
        <f t="shared" si="0"/>
        <v>9.5571415829223264E-7</v>
      </c>
      <c r="D30" s="47">
        <v>5692</v>
      </c>
      <c r="E30" s="88">
        <f t="shared" si="1"/>
        <v>3.7033400590551833E-6</v>
      </c>
      <c r="F30" s="86"/>
    </row>
    <row r="31" spans="1:13" ht="13" x14ac:dyDescent="0.3">
      <c r="A31" s="47">
        <v>28</v>
      </c>
      <c r="B31" s="47">
        <v>64</v>
      </c>
      <c r="C31" s="88">
        <f t="shared" si="0"/>
        <v>8.737958018671842E-7</v>
      </c>
      <c r="D31" s="47">
        <v>6163</v>
      </c>
      <c r="E31" s="88">
        <f t="shared" si="1"/>
        <v>4.0097829908568336E-6</v>
      </c>
      <c r="F31" s="86"/>
      <c r="K31" s="43"/>
    </row>
    <row r="32" spans="1:13" ht="13" x14ac:dyDescent="0.3">
      <c r="A32" s="47">
        <v>29</v>
      </c>
      <c r="B32" s="47">
        <v>47</v>
      </c>
      <c r="C32" s="88">
        <f t="shared" si="0"/>
        <v>6.4169379199621341E-7</v>
      </c>
      <c r="D32" s="47">
        <v>3541</v>
      </c>
      <c r="E32" s="88">
        <f t="shared" si="1"/>
        <v>2.3038522749673938E-6</v>
      </c>
      <c r="F32" s="86"/>
      <c r="G32" s="43"/>
    </row>
    <row r="33" spans="1:13" x14ac:dyDescent="0.25">
      <c r="A33" s="47">
        <v>30</v>
      </c>
      <c r="B33" s="47">
        <v>55</v>
      </c>
      <c r="C33" s="88">
        <f t="shared" si="0"/>
        <v>7.5091826722961143E-7</v>
      </c>
      <c r="D33" s="47">
        <v>5971</v>
      </c>
      <c r="E33" s="88">
        <f t="shared" si="1"/>
        <v>3.8848635791669891E-6</v>
      </c>
      <c r="F33" s="86"/>
    </row>
    <row r="34" spans="1:13" x14ac:dyDescent="0.25">
      <c r="A34" s="47">
        <v>31</v>
      </c>
      <c r="B34" s="47">
        <v>35</v>
      </c>
      <c r="C34" s="88">
        <f t="shared" si="0"/>
        <v>4.7785707914611632E-7</v>
      </c>
      <c r="D34" s="47">
        <v>3035</v>
      </c>
      <c r="E34" s="88">
        <f t="shared" si="1"/>
        <v>1.9746375754097824E-6</v>
      </c>
      <c r="F34" s="86"/>
    </row>
    <row r="35" spans="1:13" ht="18" x14ac:dyDescent="0.4">
      <c r="A35" s="47">
        <v>32</v>
      </c>
      <c r="B35" s="47">
        <v>39</v>
      </c>
      <c r="C35" s="88">
        <f t="shared" si="0"/>
        <v>5.3246931676281538E-7</v>
      </c>
      <c r="D35" s="47">
        <v>2955</v>
      </c>
      <c r="E35" s="88">
        <f t="shared" si="1"/>
        <v>1.922587820539014E-6</v>
      </c>
      <c r="F35" s="86"/>
      <c r="M35" s="40"/>
    </row>
    <row r="36" spans="1:13" ht="18" x14ac:dyDescent="0.4">
      <c r="A36" s="47">
        <v>33</v>
      </c>
      <c r="B36" s="47">
        <v>45</v>
      </c>
      <c r="C36" s="88">
        <f t="shared" si="0"/>
        <v>6.1438767318786393E-7</v>
      </c>
      <c r="D36" s="47">
        <v>5492</v>
      </c>
      <c r="E36" s="88">
        <f t="shared" si="1"/>
        <v>3.5732156718782619E-6</v>
      </c>
      <c r="F36" s="86"/>
      <c r="M36" s="41"/>
    </row>
    <row r="37" spans="1:13" ht="18" x14ac:dyDescent="0.4">
      <c r="A37" s="47">
        <v>34</v>
      </c>
      <c r="B37" s="47">
        <v>30</v>
      </c>
      <c r="C37" s="88">
        <f t="shared" si="0"/>
        <v>4.0959178212524262E-7</v>
      </c>
      <c r="D37" s="47">
        <v>2742</v>
      </c>
      <c r="E37" s="88">
        <f t="shared" si="1"/>
        <v>1.7840053481955925E-6</v>
      </c>
      <c r="F37" s="86"/>
      <c r="M37" s="42"/>
    </row>
    <row r="38" spans="1:13" x14ac:dyDescent="0.25">
      <c r="A38" s="47">
        <v>35</v>
      </c>
      <c r="B38" s="47">
        <v>42</v>
      </c>
      <c r="C38" s="88">
        <f t="shared" si="0"/>
        <v>5.734284949753396E-7</v>
      </c>
      <c r="D38" s="47">
        <v>4433</v>
      </c>
      <c r="E38" s="88">
        <f t="shared" si="1"/>
        <v>2.8842070417764631E-6</v>
      </c>
      <c r="F38" s="86"/>
    </row>
    <row r="39" spans="1:13" x14ac:dyDescent="0.25">
      <c r="A39" s="47">
        <v>36</v>
      </c>
      <c r="B39" s="47">
        <v>37</v>
      </c>
      <c r="C39" s="88">
        <f t="shared" si="0"/>
        <v>5.051631979544659E-7</v>
      </c>
      <c r="D39" s="47">
        <v>3136</v>
      </c>
      <c r="E39" s="88">
        <f t="shared" si="1"/>
        <v>2.0403503909341276E-6</v>
      </c>
      <c r="F39" s="86"/>
    </row>
    <row r="40" spans="1:13" ht="13" x14ac:dyDescent="0.3">
      <c r="A40" s="47">
        <v>37</v>
      </c>
      <c r="B40" s="47">
        <v>20</v>
      </c>
      <c r="C40" s="88">
        <f t="shared" si="0"/>
        <v>2.7306118808349506E-7</v>
      </c>
      <c r="D40" s="47">
        <v>2348</v>
      </c>
      <c r="E40" s="88">
        <f t="shared" si="1"/>
        <v>1.5276603054570574E-6</v>
      </c>
      <c r="F40" s="86"/>
      <c r="G40" s="43"/>
      <c r="K40" s="43"/>
    </row>
    <row r="41" spans="1:13" x14ac:dyDescent="0.25">
      <c r="A41" s="47">
        <v>38</v>
      </c>
      <c r="B41" s="47">
        <v>17</v>
      </c>
      <c r="C41" s="88">
        <f t="shared" si="0"/>
        <v>2.3210200987097082E-7</v>
      </c>
      <c r="D41" s="47">
        <v>1869</v>
      </c>
      <c r="E41" s="88">
        <f t="shared" si="1"/>
        <v>1.2160123981683306E-6</v>
      </c>
      <c r="F41" s="86"/>
    </row>
    <row r="42" spans="1:13" x14ac:dyDescent="0.25">
      <c r="A42" s="47">
        <v>39</v>
      </c>
      <c r="B42" s="47">
        <v>25</v>
      </c>
      <c r="C42" s="88">
        <f t="shared" si="0"/>
        <v>3.4132648510436881E-7</v>
      </c>
      <c r="D42" s="47">
        <v>2131</v>
      </c>
      <c r="E42" s="88">
        <f t="shared" si="1"/>
        <v>1.3864753453700977E-6</v>
      </c>
      <c r="F42" s="86"/>
    </row>
    <row r="43" spans="1:13" x14ac:dyDescent="0.25">
      <c r="A43" s="47">
        <v>40</v>
      </c>
      <c r="B43" s="47">
        <v>11</v>
      </c>
      <c r="C43" s="88">
        <f t="shared" si="0"/>
        <v>1.501836534459223E-7</v>
      </c>
      <c r="D43" s="47">
        <v>1741</v>
      </c>
      <c r="E43" s="88">
        <f t="shared" si="1"/>
        <v>1.1327327903751008E-6</v>
      </c>
      <c r="F43" s="86"/>
    </row>
    <row r="44" spans="1:13" x14ac:dyDescent="0.25">
      <c r="A44" s="47">
        <v>41</v>
      </c>
      <c r="B44" s="47">
        <v>15</v>
      </c>
      <c r="C44" s="88">
        <f t="shared" si="0"/>
        <v>2.0479589106262131E-7</v>
      </c>
      <c r="D44" s="47">
        <v>2178</v>
      </c>
      <c r="E44" s="88">
        <f t="shared" si="1"/>
        <v>1.4170545763566743E-6</v>
      </c>
      <c r="F44" s="86"/>
    </row>
    <row r="45" spans="1:13" x14ac:dyDescent="0.25">
      <c r="A45" s="47">
        <v>42</v>
      </c>
      <c r="B45" s="47">
        <v>11</v>
      </c>
      <c r="C45" s="88">
        <f t="shared" si="0"/>
        <v>1.501836534459223E-7</v>
      </c>
      <c r="D45" s="47">
        <v>2340</v>
      </c>
      <c r="E45" s="88">
        <f t="shared" si="1"/>
        <v>1.5224553299699805E-6</v>
      </c>
      <c r="F45" s="86"/>
    </row>
    <row r="46" spans="1:13" x14ac:dyDescent="0.25">
      <c r="A46" s="47">
        <v>43</v>
      </c>
      <c r="B46" s="47">
        <v>18</v>
      </c>
      <c r="C46" s="88">
        <f t="shared" si="0"/>
        <v>2.4575506927514558E-7</v>
      </c>
      <c r="D46" s="47">
        <v>1709</v>
      </c>
      <c r="E46" s="88">
        <f t="shared" si="1"/>
        <v>1.1119128884267935E-6</v>
      </c>
      <c r="F46" s="86"/>
    </row>
    <row r="47" spans="1:13" x14ac:dyDescent="0.25">
      <c r="A47" s="47">
        <v>44</v>
      </c>
      <c r="B47" s="47">
        <v>16</v>
      </c>
      <c r="C47" s="88">
        <f t="shared" si="0"/>
        <v>2.1844895046679605E-7</v>
      </c>
      <c r="D47" s="47">
        <v>6553</v>
      </c>
      <c r="E47" s="88">
        <f t="shared" si="1"/>
        <v>4.2635255458518303E-6</v>
      </c>
      <c r="F47" s="86"/>
    </row>
    <row r="48" spans="1:13" x14ac:dyDescent="0.25">
      <c r="A48" s="47">
        <v>45</v>
      </c>
      <c r="B48" s="47">
        <v>12</v>
      </c>
      <c r="C48" s="88">
        <f t="shared" si="0"/>
        <v>1.6383671285009704E-7</v>
      </c>
      <c r="D48" s="47">
        <v>1254</v>
      </c>
      <c r="E48" s="88">
        <f t="shared" si="1"/>
        <v>8.1587990759929725E-7</v>
      </c>
      <c r="F48" s="86"/>
    </row>
    <row r="49" spans="1:6" x14ac:dyDescent="0.25">
      <c r="A49" s="47">
        <v>46</v>
      </c>
      <c r="B49" s="47">
        <v>12</v>
      </c>
      <c r="C49" s="88">
        <f t="shared" si="0"/>
        <v>1.6383671285009704E-7</v>
      </c>
      <c r="D49" s="47">
        <v>1235</v>
      </c>
      <c r="E49" s="88">
        <f t="shared" si="1"/>
        <v>8.035180908174897E-7</v>
      </c>
      <c r="F49" s="86"/>
    </row>
    <row r="50" spans="1:6" x14ac:dyDescent="0.25">
      <c r="A50" s="47">
        <v>47</v>
      </c>
      <c r="B50" s="47">
        <v>12</v>
      </c>
      <c r="C50" s="88">
        <f t="shared" si="0"/>
        <v>1.6383671285009704E-7</v>
      </c>
      <c r="D50" s="47">
        <v>1896</v>
      </c>
      <c r="E50" s="88">
        <f t="shared" si="1"/>
        <v>1.2335791904372149E-6</v>
      </c>
      <c r="F50" s="86"/>
    </row>
    <row r="51" spans="1:6" x14ac:dyDescent="0.25">
      <c r="A51" s="47">
        <v>48</v>
      </c>
      <c r="B51" s="47">
        <v>19</v>
      </c>
      <c r="C51" s="88">
        <f t="shared" si="0"/>
        <v>2.5940812867932032E-7</v>
      </c>
      <c r="D51" s="47">
        <v>1835</v>
      </c>
      <c r="E51" s="88">
        <f t="shared" si="1"/>
        <v>1.1938912523482539E-6</v>
      </c>
      <c r="F51" s="86"/>
    </row>
    <row r="52" spans="1:6" x14ac:dyDescent="0.25">
      <c r="A52" s="47">
        <v>49</v>
      </c>
      <c r="B52" s="47">
        <v>17</v>
      </c>
      <c r="C52" s="88">
        <f t="shared" si="0"/>
        <v>2.3210200987097082E-7</v>
      </c>
      <c r="D52" s="47">
        <v>2588</v>
      </c>
      <c r="E52" s="88">
        <f t="shared" si="1"/>
        <v>1.6838095700693632E-6</v>
      </c>
      <c r="F52" s="86"/>
    </row>
    <row r="53" spans="1:6" x14ac:dyDescent="0.25">
      <c r="A53" s="47">
        <v>50</v>
      </c>
      <c r="B53" s="47">
        <v>11</v>
      </c>
      <c r="C53" s="88">
        <f t="shared" si="0"/>
        <v>1.501836534459223E-7</v>
      </c>
      <c r="D53" s="47">
        <v>1780</v>
      </c>
      <c r="E53" s="88">
        <f t="shared" si="1"/>
        <v>1.1581070458746005E-6</v>
      </c>
      <c r="F53" s="86"/>
    </row>
    <row r="54" spans="1:6" x14ac:dyDescent="0.25">
      <c r="A54" s="47">
        <v>51</v>
      </c>
      <c r="B54" s="47">
        <v>14</v>
      </c>
      <c r="C54" s="88">
        <f t="shared" si="0"/>
        <v>1.9114283165844654E-7</v>
      </c>
      <c r="D54" s="47">
        <v>1552</v>
      </c>
      <c r="E54" s="88">
        <f t="shared" si="1"/>
        <v>1.0097652444929103E-6</v>
      </c>
      <c r="F54" s="86"/>
    </row>
    <row r="55" spans="1:6" x14ac:dyDescent="0.25">
      <c r="A55" s="47">
        <v>52</v>
      </c>
      <c r="B55" s="47">
        <v>6</v>
      </c>
      <c r="C55" s="88">
        <f t="shared" si="0"/>
        <v>8.1918356425048518E-8</v>
      </c>
      <c r="D55" s="47">
        <v>690</v>
      </c>
      <c r="E55" s="88">
        <f t="shared" si="1"/>
        <v>4.4892913576037885E-7</v>
      </c>
      <c r="F55" s="86"/>
    </row>
    <row r="56" spans="1:6" x14ac:dyDescent="0.25">
      <c r="A56" s="47">
        <v>53</v>
      </c>
      <c r="B56" s="47">
        <v>6</v>
      </c>
      <c r="C56" s="88">
        <f t="shared" si="0"/>
        <v>8.1918356425048518E-8</v>
      </c>
      <c r="D56" s="47">
        <v>398</v>
      </c>
      <c r="E56" s="88">
        <f t="shared" si="1"/>
        <v>2.5894753048207362E-7</v>
      </c>
      <c r="F56" s="86"/>
    </row>
    <row r="57" spans="1:6" x14ac:dyDescent="0.25">
      <c r="A57" s="47">
        <v>54</v>
      </c>
      <c r="B57" s="47">
        <v>8</v>
      </c>
      <c r="C57" s="88">
        <f t="shared" si="0"/>
        <v>1.0922447523339802E-7</v>
      </c>
      <c r="D57" s="47">
        <v>930</v>
      </c>
      <c r="E57" s="88">
        <f t="shared" si="1"/>
        <v>6.0507840037268458E-7</v>
      </c>
      <c r="F57" s="86"/>
    </row>
    <row r="58" spans="1:6" x14ac:dyDescent="0.25">
      <c r="A58" s="47">
        <v>55</v>
      </c>
      <c r="B58" s="47">
        <v>8</v>
      </c>
      <c r="C58" s="88">
        <f t="shared" si="0"/>
        <v>1.0922447523339802E-7</v>
      </c>
      <c r="D58" s="47">
        <v>964</v>
      </c>
      <c r="E58" s="88">
        <f t="shared" si="1"/>
        <v>6.2719954619276125E-7</v>
      </c>
      <c r="F58" s="86"/>
    </row>
    <row r="59" spans="1:6" x14ac:dyDescent="0.25">
      <c r="A59" s="47">
        <v>56</v>
      </c>
      <c r="B59" s="47">
        <v>2</v>
      </c>
      <c r="C59" s="88">
        <f t="shared" si="0"/>
        <v>2.7306118808349506E-8</v>
      </c>
      <c r="D59" s="47">
        <v>319</v>
      </c>
      <c r="E59" s="88">
        <f t="shared" si="1"/>
        <v>2.0754839754718965E-7</v>
      </c>
      <c r="F59" s="86"/>
    </row>
    <row r="60" spans="1:6" x14ac:dyDescent="0.25">
      <c r="A60" s="47">
        <v>57</v>
      </c>
      <c r="B60" s="47">
        <v>5</v>
      </c>
      <c r="C60" s="88">
        <f t="shared" si="0"/>
        <v>6.8265297020873765E-8</v>
      </c>
      <c r="D60" s="47">
        <v>1001</v>
      </c>
      <c r="E60" s="88">
        <f t="shared" si="1"/>
        <v>6.5127255782049169E-7</v>
      </c>
      <c r="F60" s="86"/>
    </row>
    <row r="61" spans="1:6" x14ac:dyDescent="0.25">
      <c r="A61" s="47">
        <v>58</v>
      </c>
      <c r="B61" s="47">
        <v>5</v>
      </c>
      <c r="C61" s="88">
        <f t="shared" si="0"/>
        <v>6.8265297020873765E-8</v>
      </c>
      <c r="D61" s="47">
        <v>561</v>
      </c>
      <c r="E61" s="88">
        <f t="shared" si="1"/>
        <v>3.6499890603126457E-7</v>
      </c>
      <c r="F61" s="86"/>
    </row>
    <row r="62" spans="1:6" x14ac:dyDescent="0.25">
      <c r="A62" s="47">
        <v>59</v>
      </c>
      <c r="B62" s="47">
        <v>4</v>
      </c>
      <c r="C62" s="88">
        <f t="shared" si="0"/>
        <v>5.4612237616699012E-8</v>
      </c>
      <c r="D62" s="47">
        <v>684</v>
      </c>
      <c r="E62" s="88">
        <f t="shared" si="1"/>
        <v>4.4502540414507124E-7</v>
      </c>
      <c r="F62" s="86"/>
    </row>
    <row r="63" spans="1:6" x14ac:dyDescent="0.25">
      <c r="A63" s="47">
        <v>60</v>
      </c>
      <c r="B63" s="47">
        <v>3</v>
      </c>
      <c r="C63" s="88">
        <f t="shared" si="0"/>
        <v>4.0959178212524259E-8</v>
      </c>
      <c r="D63" s="47">
        <v>502</v>
      </c>
      <c r="E63" s="88">
        <f t="shared" si="1"/>
        <v>3.2661221181407274E-7</v>
      </c>
      <c r="F63" s="86"/>
    </row>
    <row r="64" spans="1:6" x14ac:dyDescent="0.25">
      <c r="A64" s="47">
        <v>61</v>
      </c>
      <c r="B64" s="47">
        <v>8</v>
      </c>
      <c r="C64" s="88">
        <f t="shared" si="0"/>
        <v>1.0922447523339802E-7</v>
      </c>
      <c r="D64" s="47">
        <v>1207</v>
      </c>
      <c r="E64" s="88">
        <f t="shared" si="1"/>
        <v>7.853006766127207E-7</v>
      </c>
      <c r="F64" s="86"/>
    </row>
    <row r="65" spans="1:6" x14ac:dyDescent="0.25">
      <c r="A65" s="47">
        <v>62</v>
      </c>
      <c r="B65" s="47">
        <v>4</v>
      </c>
      <c r="C65" s="88">
        <f t="shared" si="0"/>
        <v>5.4612237616699012E-8</v>
      </c>
      <c r="D65" s="47">
        <v>473</v>
      </c>
      <c r="E65" s="88">
        <f t="shared" si="1"/>
        <v>3.0774417567341912E-7</v>
      </c>
      <c r="F65" s="86"/>
    </row>
    <row r="66" spans="1:6" x14ac:dyDescent="0.25">
      <c r="A66" s="47">
        <v>63</v>
      </c>
      <c r="B66" s="47">
        <v>3</v>
      </c>
      <c r="C66" s="88">
        <f t="shared" si="0"/>
        <v>4.0959178212524259E-8</v>
      </c>
      <c r="D66" s="47">
        <v>399</v>
      </c>
      <c r="E66" s="88">
        <f t="shared" si="1"/>
        <v>2.5959815241795823E-7</v>
      </c>
      <c r="F66" s="86"/>
    </row>
    <row r="67" spans="1:6" x14ac:dyDescent="0.25">
      <c r="A67" s="47">
        <v>64</v>
      </c>
      <c r="B67" s="47">
        <v>1</v>
      </c>
      <c r="C67" s="88">
        <f t="shared" si="0"/>
        <v>1.3653059404174753E-8</v>
      </c>
      <c r="D67" s="47">
        <v>64</v>
      </c>
      <c r="E67" s="88">
        <f t="shared" si="1"/>
        <v>4.1639803896614849E-8</v>
      </c>
      <c r="F67" s="86"/>
    </row>
    <row r="68" spans="1:6" x14ac:dyDescent="0.25">
      <c r="A68" s="47">
        <v>65</v>
      </c>
      <c r="B68" s="47">
        <v>3</v>
      </c>
      <c r="C68" s="88">
        <f t="shared" si="0"/>
        <v>4.0959178212524259E-8</v>
      </c>
      <c r="D68" s="47">
        <v>530</v>
      </c>
      <c r="E68" s="88">
        <f t="shared" si="1"/>
        <v>3.4482962601884174E-7</v>
      </c>
      <c r="F68" s="86"/>
    </row>
    <row r="69" spans="1:6" x14ac:dyDescent="0.25">
      <c r="A69" s="47">
        <v>66</v>
      </c>
      <c r="B69" s="47">
        <v>3</v>
      </c>
      <c r="C69" s="88">
        <f t="shared" ref="C69:C114" si="2">B69/SUM($B$4:$B$114)</f>
        <v>4.0959178212524259E-8</v>
      </c>
      <c r="D69" s="47">
        <v>325</v>
      </c>
      <c r="E69" s="88">
        <f t="shared" ref="E69:E114" si="3">D69/SUM(D$4:D$114)</f>
        <v>2.1145212916249729E-7</v>
      </c>
      <c r="F69" s="86"/>
    </row>
    <row r="70" spans="1:6" x14ac:dyDescent="0.25">
      <c r="A70" s="47">
        <v>67</v>
      </c>
      <c r="B70" s="47">
        <v>3</v>
      </c>
      <c r="C70" s="88">
        <f t="shared" si="2"/>
        <v>4.0959178212524259E-8</v>
      </c>
      <c r="D70" s="47">
        <v>593</v>
      </c>
      <c r="E70" s="88">
        <f t="shared" si="3"/>
        <v>3.8581880797957201E-7</v>
      </c>
      <c r="F70" s="86"/>
    </row>
    <row r="71" spans="1:6" x14ac:dyDescent="0.25">
      <c r="A71" s="47">
        <v>68</v>
      </c>
      <c r="B71" s="47">
        <v>2</v>
      </c>
      <c r="C71" s="88">
        <f t="shared" si="2"/>
        <v>2.7306118808349506E-8</v>
      </c>
      <c r="D71" s="47">
        <v>145</v>
      </c>
      <c r="E71" s="88">
        <f t="shared" si="3"/>
        <v>9.4340180703268031E-8</v>
      </c>
      <c r="F71" s="86"/>
    </row>
    <row r="72" spans="1:6" x14ac:dyDescent="0.25">
      <c r="A72" s="47">
        <v>69</v>
      </c>
      <c r="B72" s="47">
        <v>4</v>
      </c>
      <c r="C72" s="88">
        <f t="shared" si="2"/>
        <v>5.4612237616699012E-8</v>
      </c>
      <c r="D72" s="47">
        <v>366</v>
      </c>
      <c r="E72" s="88">
        <f t="shared" si="3"/>
        <v>2.3812762853376618E-7</v>
      </c>
      <c r="F72" s="86"/>
    </row>
    <row r="73" spans="1:6" x14ac:dyDescent="0.25">
      <c r="A73" s="47">
        <v>70</v>
      </c>
      <c r="B73" s="47">
        <v>4</v>
      </c>
      <c r="C73" s="88">
        <f t="shared" si="2"/>
        <v>5.4612237616699012E-8</v>
      </c>
      <c r="D73" s="47">
        <v>656</v>
      </c>
      <c r="E73" s="88">
        <f t="shared" si="3"/>
        <v>4.2680798994030224E-7</v>
      </c>
      <c r="F73" s="86"/>
    </row>
    <row r="74" spans="1:6" x14ac:dyDescent="0.25">
      <c r="A74" s="47">
        <v>71</v>
      </c>
      <c r="B74" s="47">
        <v>4</v>
      </c>
      <c r="C74" s="88">
        <f t="shared" si="2"/>
        <v>5.4612237616699012E-8</v>
      </c>
      <c r="D74" s="47">
        <v>549</v>
      </c>
      <c r="E74" s="88">
        <f t="shared" si="3"/>
        <v>3.5719144280064929E-7</v>
      </c>
      <c r="F74" s="86"/>
    </row>
    <row r="75" spans="1:6" x14ac:dyDescent="0.25">
      <c r="A75" s="47">
        <v>72</v>
      </c>
      <c r="B75" s="47">
        <v>1</v>
      </c>
      <c r="C75" s="88">
        <f t="shared" si="2"/>
        <v>1.3653059404174753E-8</v>
      </c>
      <c r="D75" s="47">
        <v>153</v>
      </c>
      <c r="E75" s="88">
        <f t="shared" si="3"/>
        <v>9.9545156190344879E-8</v>
      </c>
      <c r="F75" s="86"/>
    </row>
    <row r="76" spans="1:6" x14ac:dyDescent="0.25">
      <c r="A76" s="47">
        <v>73</v>
      </c>
      <c r="B76" s="47">
        <v>4</v>
      </c>
      <c r="C76" s="88">
        <f t="shared" si="2"/>
        <v>5.4612237616699012E-8</v>
      </c>
      <c r="D76" s="47">
        <v>566</v>
      </c>
      <c r="E76" s="88">
        <f t="shared" si="3"/>
        <v>3.6825201571068762E-7</v>
      </c>
      <c r="F76" s="86"/>
    </row>
    <row r="77" spans="1:6" x14ac:dyDescent="0.25">
      <c r="A77" s="47">
        <v>74</v>
      </c>
      <c r="B77" s="47">
        <v>6</v>
      </c>
      <c r="C77" s="88">
        <f t="shared" si="2"/>
        <v>8.1918356425048518E-8</v>
      </c>
      <c r="D77" s="47">
        <v>638</v>
      </c>
      <c r="E77" s="88">
        <f t="shared" si="3"/>
        <v>4.1509679509437929E-7</v>
      </c>
      <c r="F77" s="86"/>
    </row>
    <row r="78" spans="1:6" x14ac:dyDescent="0.25">
      <c r="A78" s="47">
        <v>75</v>
      </c>
      <c r="B78" s="47">
        <v>2</v>
      </c>
      <c r="C78" s="88">
        <f t="shared" si="2"/>
        <v>2.7306118808349506E-8</v>
      </c>
      <c r="D78" s="47">
        <v>256</v>
      </c>
      <c r="E78" s="88">
        <f t="shared" si="3"/>
        <v>1.665592155864594E-7</v>
      </c>
      <c r="F78" s="86"/>
    </row>
    <row r="79" spans="1:6" x14ac:dyDescent="0.25">
      <c r="A79" s="47">
        <v>76</v>
      </c>
      <c r="B79" s="47">
        <v>4</v>
      </c>
      <c r="C79" s="88">
        <f t="shared" si="2"/>
        <v>5.4612237616699012E-8</v>
      </c>
      <c r="D79" s="47">
        <v>445</v>
      </c>
      <c r="E79" s="88">
        <f t="shared" si="3"/>
        <v>2.8952676146865012E-7</v>
      </c>
      <c r="F79" s="86"/>
    </row>
    <row r="80" spans="1:6" x14ac:dyDescent="0.25">
      <c r="A80" s="47">
        <v>77</v>
      </c>
      <c r="B80" s="47">
        <v>2</v>
      </c>
      <c r="C80" s="88">
        <f t="shared" si="2"/>
        <v>2.7306118808349506E-8</v>
      </c>
      <c r="D80" s="47">
        <v>238</v>
      </c>
      <c r="E80" s="88">
        <f t="shared" si="3"/>
        <v>1.5484802074053648E-7</v>
      </c>
      <c r="F80" s="86"/>
    </row>
    <row r="81" spans="1:6" x14ac:dyDescent="0.25">
      <c r="A81" s="47">
        <v>78</v>
      </c>
      <c r="B81" s="47">
        <v>2</v>
      </c>
      <c r="C81" s="88">
        <f t="shared" si="2"/>
        <v>2.7306118808349506E-8</v>
      </c>
      <c r="D81" s="47">
        <v>234</v>
      </c>
      <c r="E81" s="88">
        <f t="shared" si="3"/>
        <v>1.5224553299699806E-7</v>
      </c>
      <c r="F81" s="86"/>
    </row>
    <row r="82" spans="1:6" x14ac:dyDescent="0.25">
      <c r="A82" s="47">
        <v>79</v>
      </c>
      <c r="B82" s="47">
        <v>5</v>
      </c>
      <c r="C82" s="88">
        <f t="shared" si="2"/>
        <v>6.8265297020873765E-8</v>
      </c>
      <c r="D82" s="47">
        <v>776</v>
      </c>
      <c r="E82" s="88">
        <f t="shared" si="3"/>
        <v>5.0488262224645513E-7</v>
      </c>
      <c r="F82" s="86"/>
    </row>
    <row r="83" spans="1:6" x14ac:dyDescent="0.25">
      <c r="A83" s="47">
        <v>80</v>
      </c>
      <c r="B83" s="47">
        <v>2</v>
      </c>
      <c r="C83" s="88">
        <f t="shared" si="2"/>
        <v>2.7306118808349506E-8</v>
      </c>
      <c r="D83" s="47">
        <v>525</v>
      </c>
      <c r="E83" s="88">
        <f t="shared" si="3"/>
        <v>3.4157651633941873E-7</v>
      </c>
      <c r="F83" s="86"/>
    </row>
    <row r="84" spans="1:6" x14ac:dyDescent="0.25">
      <c r="A84" s="47">
        <v>82</v>
      </c>
      <c r="B84" s="47">
        <v>3</v>
      </c>
      <c r="C84" s="88">
        <f t="shared" si="2"/>
        <v>4.0959178212524259E-8</v>
      </c>
      <c r="D84" s="47">
        <v>632</v>
      </c>
      <c r="E84" s="88">
        <f t="shared" si="3"/>
        <v>4.1119306347907168E-7</v>
      </c>
      <c r="F84" s="86"/>
    </row>
    <row r="85" spans="1:6" x14ac:dyDescent="0.25">
      <c r="A85" s="47">
        <v>83</v>
      </c>
      <c r="B85" s="47">
        <v>1</v>
      </c>
      <c r="C85" s="88">
        <f t="shared" si="2"/>
        <v>1.3653059404174753E-8</v>
      </c>
      <c r="D85" s="47">
        <v>106</v>
      </c>
      <c r="E85" s="88">
        <f t="shared" si="3"/>
        <v>6.896592520376835E-8</v>
      </c>
      <c r="F85" s="86"/>
    </row>
    <row r="86" spans="1:6" x14ac:dyDescent="0.25">
      <c r="A86" s="47">
        <v>84</v>
      </c>
      <c r="B86" s="47">
        <v>3</v>
      </c>
      <c r="C86" s="88">
        <f t="shared" si="2"/>
        <v>4.0959178212524259E-8</v>
      </c>
      <c r="D86" s="47">
        <v>661</v>
      </c>
      <c r="E86" s="88">
        <f t="shared" si="3"/>
        <v>4.3006109961972529E-7</v>
      </c>
      <c r="F86" s="86"/>
    </row>
    <row r="87" spans="1:6" x14ac:dyDescent="0.25">
      <c r="A87" s="47">
        <v>86</v>
      </c>
      <c r="B87" s="47">
        <v>1</v>
      </c>
      <c r="C87" s="88">
        <f t="shared" si="2"/>
        <v>1.3653059404174753E-8</v>
      </c>
      <c r="D87" s="47">
        <v>86</v>
      </c>
      <c r="E87" s="88">
        <f t="shared" si="3"/>
        <v>5.595348648607621E-8</v>
      </c>
      <c r="F87" s="86"/>
    </row>
    <row r="88" spans="1:6" x14ac:dyDescent="0.25">
      <c r="A88" s="47">
        <v>87</v>
      </c>
      <c r="B88" s="47">
        <v>1</v>
      </c>
      <c r="C88" s="88">
        <f t="shared" si="2"/>
        <v>1.3653059404174753E-8</v>
      </c>
      <c r="D88" s="47">
        <v>157</v>
      </c>
      <c r="E88" s="88">
        <f t="shared" si="3"/>
        <v>1.0214764393388331E-7</v>
      </c>
      <c r="F88" s="86"/>
    </row>
    <row r="89" spans="1:6" x14ac:dyDescent="0.25">
      <c r="A89" s="47">
        <v>89</v>
      </c>
      <c r="B89" s="47">
        <v>1</v>
      </c>
      <c r="C89" s="88">
        <f t="shared" si="2"/>
        <v>1.3653059404174753E-8</v>
      </c>
      <c r="D89" s="47">
        <v>164</v>
      </c>
      <c r="E89" s="88">
        <f t="shared" si="3"/>
        <v>1.0670199748507556E-7</v>
      </c>
      <c r="F89" s="86"/>
    </row>
    <row r="90" spans="1:6" x14ac:dyDescent="0.25">
      <c r="A90" s="47">
        <v>90</v>
      </c>
      <c r="B90" s="47">
        <v>3</v>
      </c>
      <c r="C90" s="88">
        <f t="shared" si="2"/>
        <v>4.0959178212524259E-8</v>
      </c>
      <c r="D90" s="47">
        <v>832</v>
      </c>
      <c r="E90" s="88">
        <f t="shared" si="3"/>
        <v>5.4131745065599313E-7</v>
      </c>
      <c r="F90" s="86"/>
    </row>
    <row r="91" spans="1:6" x14ac:dyDescent="0.25">
      <c r="A91" s="47">
        <v>92</v>
      </c>
      <c r="B91" s="47">
        <v>1</v>
      </c>
      <c r="C91" s="88">
        <f t="shared" si="2"/>
        <v>1.3653059404174753E-8</v>
      </c>
      <c r="D91" s="47">
        <v>104</v>
      </c>
      <c r="E91" s="88">
        <f t="shared" si="3"/>
        <v>6.7664681331999141E-8</v>
      </c>
      <c r="F91" s="86"/>
    </row>
    <row r="92" spans="1:6" x14ac:dyDescent="0.25">
      <c r="A92" s="47">
        <v>94</v>
      </c>
      <c r="B92" s="47">
        <v>1</v>
      </c>
      <c r="C92" s="88">
        <f t="shared" si="2"/>
        <v>1.3653059404174753E-8</v>
      </c>
      <c r="D92" s="47">
        <v>244</v>
      </c>
      <c r="E92" s="88">
        <f t="shared" si="3"/>
        <v>1.5875175235584412E-7</v>
      </c>
      <c r="F92" s="86"/>
    </row>
    <row r="93" spans="1:6" x14ac:dyDescent="0.25">
      <c r="A93" s="47">
        <v>96</v>
      </c>
      <c r="B93" s="47">
        <v>2</v>
      </c>
      <c r="C93" s="88">
        <f t="shared" si="2"/>
        <v>2.7306118808349506E-8</v>
      </c>
      <c r="D93" s="47">
        <v>400</v>
      </c>
      <c r="E93" s="88">
        <f t="shared" si="3"/>
        <v>2.6024877435384284E-7</v>
      </c>
      <c r="F93" s="86"/>
    </row>
    <row r="94" spans="1:6" x14ac:dyDescent="0.25">
      <c r="A94" s="47">
        <v>100</v>
      </c>
      <c r="B94" s="47">
        <v>2</v>
      </c>
      <c r="C94" s="88">
        <f t="shared" si="2"/>
        <v>2.7306118808349506E-8</v>
      </c>
      <c r="D94" s="47">
        <v>841</v>
      </c>
      <c r="E94" s="88">
        <f t="shared" si="3"/>
        <v>5.4717304807895458E-7</v>
      </c>
      <c r="F94" s="86"/>
    </row>
    <row r="95" spans="1:6" x14ac:dyDescent="0.25">
      <c r="A95" s="47">
        <v>102</v>
      </c>
      <c r="B95" s="47">
        <v>1</v>
      </c>
      <c r="C95" s="88">
        <f t="shared" si="2"/>
        <v>1.3653059404174753E-8</v>
      </c>
      <c r="D95" s="47">
        <v>358</v>
      </c>
      <c r="E95" s="88">
        <f t="shared" si="3"/>
        <v>2.3292265304668934E-7</v>
      </c>
      <c r="F95" s="86"/>
    </row>
    <row r="96" spans="1:6" x14ac:dyDescent="0.25">
      <c r="A96" s="47">
        <v>105</v>
      </c>
      <c r="B96" s="47">
        <v>1</v>
      </c>
      <c r="C96" s="88">
        <f t="shared" si="2"/>
        <v>1.3653059404174753E-8</v>
      </c>
      <c r="D96" s="47">
        <v>168</v>
      </c>
      <c r="E96" s="88">
        <f t="shared" si="3"/>
        <v>1.0930448522861399E-7</v>
      </c>
      <c r="F96" s="86"/>
    </row>
    <row r="97" spans="1:6" x14ac:dyDescent="0.25">
      <c r="A97" s="47">
        <v>106</v>
      </c>
      <c r="B97" s="47">
        <v>1</v>
      </c>
      <c r="C97" s="88">
        <f t="shared" si="2"/>
        <v>1.3653059404174753E-8</v>
      </c>
      <c r="D97" s="47">
        <v>306</v>
      </c>
      <c r="E97" s="88">
        <f t="shared" si="3"/>
        <v>1.9909031238068976E-7</v>
      </c>
      <c r="F97" s="86"/>
    </row>
    <row r="98" spans="1:6" x14ac:dyDescent="0.25">
      <c r="A98" s="47">
        <v>109</v>
      </c>
      <c r="B98" s="47">
        <v>3</v>
      </c>
      <c r="C98" s="88">
        <f t="shared" si="2"/>
        <v>4.0959178212524259E-8</v>
      </c>
      <c r="D98" s="47">
        <v>716</v>
      </c>
      <c r="E98" s="88">
        <f t="shared" si="3"/>
        <v>4.6584530609337868E-7</v>
      </c>
      <c r="F98" s="86"/>
    </row>
    <row r="99" spans="1:6" x14ac:dyDescent="0.25">
      <c r="A99" s="47">
        <v>110</v>
      </c>
      <c r="B99" s="47">
        <v>1</v>
      </c>
      <c r="C99" s="88">
        <f t="shared" si="2"/>
        <v>1.3653059404174753E-8</v>
      </c>
      <c r="D99" s="47">
        <v>137</v>
      </c>
      <c r="E99" s="88">
        <f t="shared" si="3"/>
        <v>8.913520521619117E-8</v>
      </c>
      <c r="F99" s="86"/>
    </row>
    <row r="100" spans="1:6" x14ac:dyDescent="0.25">
      <c r="A100" s="47">
        <v>116</v>
      </c>
      <c r="B100" s="47">
        <v>1</v>
      </c>
      <c r="C100" s="88">
        <f t="shared" si="2"/>
        <v>1.3653059404174753E-8</v>
      </c>
      <c r="D100" s="47">
        <v>223</v>
      </c>
      <c r="E100" s="88">
        <f t="shared" si="3"/>
        <v>1.4508869170226737E-7</v>
      </c>
      <c r="F100" s="86"/>
    </row>
    <row r="101" spans="1:6" x14ac:dyDescent="0.25">
      <c r="A101" s="47">
        <v>120</v>
      </c>
      <c r="B101" s="47">
        <v>1</v>
      </c>
      <c r="C101" s="88">
        <f t="shared" si="2"/>
        <v>1.3653059404174753E-8</v>
      </c>
      <c r="D101" s="47">
        <v>120</v>
      </c>
      <c r="E101" s="88">
        <f t="shared" si="3"/>
        <v>7.807463230615285E-8</v>
      </c>
      <c r="F101" s="86"/>
    </row>
    <row r="102" spans="1:6" x14ac:dyDescent="0.25">
      <c r="A102" s="47">
        <v>126</v>
      </c>
      <c r="B102" s="47">
        <v>2</v>
      </c>
      <c r="C102" s="88">
        <f t="shared" si="2"/>
        <v>2.7306118808349506E-8</v>
      </c>
      <c r="D102" s="47">
        <v>519</v>
      </c>
      <c r="E102" s="88">
        <f t="shared" si="3"/>
        <v>3.3767278472411107E-7</v>
      </c>
      <c r="F102" s="86"/>
    </row>
    <row r="103" spans="1:6" x14ac:dyDescent="0.25">
      <c r="A103" s="47">
        <v>130</v>
      </c>
      <c r="B103" s="47">
        <v>2</v>
      </c>
      <c r="C103" s="88">
        <f t="shared" si="2"/>
        <v>2.7306118808349506E-8</v>
      </c>
      <c r="D103" s="47">
        <v>346</v>
      </c>
      <c r="E103" s="88">
        <f t="shared" si="3"/>
        <v>2.2511518981607404E-7</v>
      </c>
      <c r="F103" s="86"/>
    </row>
    <row r="104" spans="1:6" x14ac:dyDescent="0.25">
      <c r="A104" s="47">
        <v>135</v>
      </c>
      <c r="B104" s="47">
        <v>1</v>
      </c>
      <c r="C104" s="88">
        <f t="shared" si="2"/>
        <v>1.3653059404174753E-8</v>
      </c>
      <c r="D104" s="47">
        <v>172</v>
      </c>
      <c r="E104" s="88">
        <f t="shared" si="3"/>
        <v>1.1190697297215242E-7</v>
      </c>
      <c r="F104" s="86"/>
    </row>
    <row r="105" spans="1:6" x14ac:dyDescent="0.25">
      <c r="A105" s="47">
        <v>149</v>
      </c>
      <c r="B105" s="47">
        <v>1</v>
      </c>
      <c r="C105" s="88">
        <f t="shared" si="2"/>
        <v>1.3653059404174753E-8</v>
      </c>
      <c r="D105" s="47">
        <v>149</v>
      </c>
      <c r="E105" s="88">
        <f t="shared" si="3"/>
        <v>9.6942668446806449E-8</v>
      </c>
      <c r="F105" s="86"/>
    </row>
    <row r="106" spans="1:6" x14ac:dyDescent="0.25">
      <c r="A106" s="47">
        <v>160</v>
      </c>
      <c r="B106" s="47">
        <v>1</v>
      </c>
      <c r="C106" s="88">
        <f t="shared" si="2"/>
        <v>1.3653059404174753E-8</v>
      </c>
      <c r="D106" s="47">
        <v>204</v>
      </c>
      <c r="E106" s="88">
        <f t="shared" si="3"/>
        <v>1.3272687492045984E-7</v>
      </c>
      <c r="F106" s="86"/>
    </row>
    <row r="107" spans="1:6" x14ac:dyDescent="0.25">
      <c r="A107" s="47">
        <v>167</v>
      </c>
      <c r="B107" s="47">
        <v>1</v>
      </c>
      <c r="C107" s="88">
        <f t="shared" si="2"/>
        <v>1.3653059404174753E-8</v>
      </c>
      <c r="D107" s="47">
        <v>204</v>
      </c>
      <c r="E107" s="88">
        <f t="shared" si="3"/>
        <v>1.3272687492045984E-7</v>
      </c>
      <c r="F107" s="86"/>
    </row>
    <row r="108" spans="1:6" x14ac:dyDescent="0.25">
      <c r="A108" s="47">
        <v>178</v>
      </c>
      <c r="B108" s="47">
        <v>1</v>
      </c>
      <c r="C108" s="88">
        <f t="shared" si="2"/>
        <v>1.3653059404174753E-8</v>
      </c>
      <c r="D108" s="47">
        <v>730</v>
      </c>
      <c r="E108" s="88">
        <f t="shared" si="3"/>
        <v>4.7495401319576318E-7</v>
      </c>
      <c r="F108" s="86"/>
    </row>
    <row r="109" spans="1:6" x14ac:dyDescent="0.25">
      <c r="A109" s="47">
        <v>229</v>
      </c>
      <c r="B109" s="47">
        <v>1</v>
      </c>
      <c r="C109" s="88">
        <f t="shared" si="2"/>
        <v>1.3653059404174753E-8</v>
      </c>
      <c r="D109" s="47">
        <v>229</v>
      </c>
      <c r="E109" s="88">
        <f t="shared" si="3"/>
        <v>1.4899242331757501E-7</v>
      </c>
      <c r="F109" s="86"/>
    </row>
    <row r="110" spans="1:6" x14ac:dyDescent="0.25">
      <c r="A110" s="47">
        <v>270</v>
      </c>
      <c r="B110" s="47">
        <v>1</v>
      </c>
      <c r="C110" s="88">
        <f t="shared" si="2"/>
        <v>1.3653059404174753E-8</v>
      </c>
      <c r="D110" s="47">
        <v>436</v>
      </c>
      <c r="E110" s="88">
        <f t="shared" si="3"/>
        <v>2.8367116404568868E-7</v>
      </c>
      <c r="F110" s="86"/>
    </row>
    <row r="111" spans="1:6" x14ac:dyDescent="0.25">
      <c r="A111" s="47">
        <v>310</v>
      </c>
      <c r="B111" s="47">
        <v>1</v>
      </c>
      <c r="C111" s="88">
        <f t="shared" si="2"/>
        <v>1.3653059404174753E-8</v>
      </c>
      <c r="D111" s="47">
        <v>9545</v>
      </c>
      <c r="E111" s="88">
        <f t="shared" si="3"/>
        <v>6.2101863780185744E-6</v>
      </c>
      <c r="F111" s="86"/>
    </row>
    <row r="112" spans="1:6" x14ac:dyDescent="0.25">
      <c r="A112" s="47">
        <v>314</v>
      </c>
      <c r="B112" s="47">
        <v>1</v>
      </c>
      <c r="C112" s="88">
        <f t="shared" si="2"/>
        <v>1.3653059404174753E-8</v>
      </c>
      <c r="D112" s="47">
        <v>4610</v>
      </c>
      <c r="E112" s="88">
        <f t="shared" si="3"/>
        <v>2.9993671244280386E-6</v>
      </c>
      <c r="F112" s="86"/>
    </row>
    <row r="113" spans="1:6" x14ac:dyDescent="0.25">
      <c r="A113" s="47">
        <v>689</v>
      </c>
      <c r="B113" s="47">
        <v>1</v>
      </c>
      <c r="C113" s="88">
        <f t="shared" si="2"/>
        <v>1.3653059404174753E-8</v>
      </c>
      <c r="D113" s="47">
        <v>2111</v>
      </c>
      <c r="E113" s="88">
        <f t="shared" si="3"/>
        <v>1.3734629066524055E-6</v>
      </c>
      <c r="F113" s="86"/>
    </row>
    <row r="114" spans="1:6" x14ac:dyDescent="0.25">
      <c r="A114" s="47">
        <v>914</v>
      </c>
      <c r="B114" s="47">
        <v>1</v>
      </c>
      <c r="C114" s="88">
        <f t="shared" si="2"/>
        <v>1.3653059404174753E-8</v>
      </c>
      <c r="D114" s="47">
        <v>1974</v>
      </c>
      <c r="E114" s="88">
        <f t="shared" si="3"/>
        <v>1.2843277014362143E-6</v>
      </c>
      <c r="F114" s="86"/>
    </row>
    <row r="115" spans="1:6" x14ac:dyDescent="0.25">
      <c r="D115" s="86"/>
      <c r="E115" s="86"/>
      <c r="F115" s="86"/>
    </row>
    <row r="116" spans="1:6" x14ac:dyDescent="0.25">
      <c r="D116" s="86"/>
      <c r="E116" s="86"/>
      <c r="F116" s="86"/>
    </row>
    <row r="117" spans="1:6" x14ac:dyDescent="0.25">
      <c r="D117" s="86"/>
      <c r="E117" s="86"/>
      <c r="F117" s="86"/>
    </row>
    <row r="118" spans="1:6" x14ac:dyDescent="0.25">
      <c r="D118" s="86"/>
      <c r="E118" s="86"/>
      <c r="F118" s="86"/>
    </row>
    <row r="119" spans="1:6" x14ac:dyDescent="0.25">
      <c r="D119" s="86"/>
      <c r="E119" s="86"/>
      <c r="F119" s="86"/>
    </row>
    <row r="120" spans="1:6" x14ac:dyDescent="0.25">
      <c r="D120" s="86"/>
      <c r="E120" s="86"/>
      <c r="F120" s="86"/>
    </row>
    <row r="121" spans="1:6" x14ac:dyDescent="0.25">
      <c r="D121" s="86"/>
      <c r="E121" s="86"/>
      <c r="F121" s="86"/>
    </row>
    <row r="122" spans="1:6" x14ac:dyDescent="0.25">
      <c r="D122" s="86"/>
      <c r="E122" s="86"/>
      <c r="F122" s="86"/>
    </row>
    <row r="123" spans="1:6" x14ac:dyDescent="0.25">
      <c r="D123" s="86"/>
      <c r="E123" s="86"/>
      <c r="F123" s="86"/>
    </row>
    <row r="124" spans="1:6" x14ac:dyDescent="0.25">
      <c r="D124" s="86"/>
      <c r="E124" s="86"/>
      <c r="F124" s="86"/>
    </row>
    <row r="125" spans="1:6" x14ac:dyDescent="0.25">
      <c r="D125" s="86"/>
      <c r="E125" s="86"/>
      <c r="F125" s="86"/>
    </row>
    <row r="126" spans="1:6" x14ac:dyDescent="0.25">
      <c r="D126" s="86"/>
      <c r="E126" s="86"/>
      <c r="F126" s="86"/>
    </row>
    <row r="127" spans="1:6" x14ac:dyDescent="0.25">
      <c r="D127" s="86"/>
      <c r="E127" s="86"/>
      <c r="F127" s="86"/>
    </row>
    <row r="128" spans="1:6" x14ac:dyDescent="0.25">
      <c r="D128" s="86"/>
      <c r="E128" s="86"/>
      <c r="F128" s="86"/>
    </row>
    <row r="129" spans="4:6" x14ac:dyDescent="0.25">
      <c r="D129" s="86"/>
      <c r="E129" s="86"/>
      <c r="F129" s="86"/>
    </row>
    <row r="130" spans="4:6" x14ac:dyDescent="0.25">
      <c r="D130" s="86"/>
      <c r="E130" s="86"/>
      <c r="F130" s="86"/>
    </row>
    <row r="131" spans="4:6" x14ac:dyDescent="0.25">
      <c r="D131" s="86"/>
      <c r="E131" s="86"/>
      <c r="F131" s="86"/>
    </row>
    <row r="132" spans="4:6" x14ac:dyDescent="0.25">
      <c r="D132" s="86"/>
      <c r="E132" s="86"/>
      <c r="F132" s="86"/>
    </row>
    <row r="133" spans="4:6" x14ac:dyDescent="0.25">
      <c r="D133" s="86"/>
      <c r="E133" s="86"/>
      <c r="F133" s="86"/>
    </row>
    <row r="134" spans="4:6" x14ac:dyDescent="0.25">
      <c r="D134" s="86"/>
      <c r="E134" s="86"/>
      <c r="F134" s="86"/>
    </row>
    <row r="135" spans="4:6" x14ac:dyDescent="0.25">
      <c r="D135" s="86"/>
      <c r="E135" s="86"/>
      <c r="F135" s="86"/>
    </row>
    <row r="136" spans="4:6" x14ac:dyDescent="0.25">
      <c r="D136" s="86"/>
      <c r="E136" s="86"/>
      <c r="F136" s="86"/>
    </row>
    <row r="137" spans="4:6" x14ac:dyDescent="0.25">
      <c r="D137" s="86"/>
      <c r="E137" s="86"/>
      <c r="F137" s="86"/>
    </row>
    <row r="138" spans="4:6" x14ac:dyDescent="0.25">
      <c r="D138" s="86"/>
      <c r="E138" s="86"/>
      <c r="F138" s="86"/>
    </row>
    <row r="139" spans="4:6" x14ac:dyDescent="0.25">
      <c r="D139" s="86"/>
      <c r="E139" s="86"/>
      <c r="F139" s="86"/>
    </row>
    <row r="140" spans="4:6" x14ac:dyDescent="0.25">
      <c r="D140" s="86"/>
      <c r="E140" s="86"/>
      <c r="F140" s="86"/>
    </row>
    <row r="141" spans="4:6" x14ac:dyDescent="0.25">
      <c r="D141" s="86"/>
      <c r="E141" s="86"/>
      <c r="F141" s="86"/>
    </row>
    <row r="142" spans="4:6" x14ac:dyDescent="0.25">
      <c r="D142" s="86"/>
      <c r="E142" s="86"/>
      <c r="F142" s="86"/>
    </row>
    <row r="143" spans="4:6" x14ac:dyDescent="0.25">
      <c r="D143" s="86"/>
      <c r="E143" s="86"/>
      <c r="F143" s="86"/>
    </row>
    <row r="144" spans="4:6" x14ac:dyDescent="0.25">
      <c r="D144" s="86"/>
      <c r="E144" s="86"/>
      <c r="F144" s="86"/>
    </row>
    <row r="145" spans="4:6" x14ac:dyDescent="0.25">
      <c r="D145" s="86"/>
      <c r="E145" s="86"/>
      <c r="F145" s="86"/>
    </row>
    <row r="146" spans="4:6" x14ac:dyDescent="0.25">
      <c r="D146" s="86"/>
      <c r="E146" s="86"/>
      <c r="F146" s="86"/>
    </row>
    <row r="147" spans="4:6" x14ac:dyDescent="0.25">
      <c r="D147" s="86"/>
      <c r="E147" s="86"/>
      <c r="F147" s="86"/>
    </row>
    <row r="148" spans="4:6" x14ac:dyDescent="0.25">
      <c r="D148" s="86"/>
      <c r="E148" s="86"/>
      <c r="F148" s="86"/>
    </row>
    <row r="149" spans="4:6" x14ac:dyDescent="0.25">
      <c r="D149" s="86"/>
      <c r="E149" s="86"/>
      <c r="F149" s="86"/>
    </row>
    <row r="150" spans="4:6" x14ac:dyDescent="0.25">
      <c r="D150" s="86"/>
      <c r="E150" s="86"/>
      <c r="F150" s="86"/>
    </row>
    <row r="151" spans="4:6" x14ac:dyDescent="0.25">
      <c r="D151" s="86"/>
      <c r="E151" s="86"/>
      <c r="F151" s="86"/>
    </row>
    <row r="152" spans="4:6" x14ac:dyDescent="0.25">
      <c r="D152" s="86"/>
      <c r="E152" s="86"/>
      <c r="F152" s="86"/>
    </row>
    <row r="153" spans="4:6" x14ac:dyDescent="0.25">
      <c r="D153" s="86"/>
      <c r="E153" s="86"/>
      <c r="F153" s="86"/>
    </row>
    <row r="154" spans="4:6" x14ac:dyDescent="0.25">
      <c r="D154" s="86"/>
      <c r="E154" s="86"/>
      <c r="F154" s="86"/>
    </row>
    <row r="155" spans="4:6" x14ac:dyDescent="0.25">
      <c r="D155" s="86"/>
      <c r="E155" s="86"/>
      <c r="F155" s="86"/>
    </row>
    <row r="156" spans="4:6" x14ac:dyDescent="0.25">
      <c r="D156" s="86"/>
      <c r="E156" s="86"/>
      <c r="F156" s="86"/>
    </row>
    <row r="157" spans="4:6" x14ac:dyDescent="0.25">
      <c r="D157" s="86"/>
      <c r="E157" s="86"/>
      <c r="F157" s="86"/>
    </row>
    <row r="158" spans="4:6" x14ac:dyDescent="0.25">
      <c r="D158" s="86"/>
      <c r="E158" s="86"/>
      <c r="F158" s="86"/>
    </row>
    <row r="159" spans="4:6" x14ac:dyDescent="0.25">
      <c r="D159" s="86"/>
      <c r="E159" s="86"/>
      <c r="F159" s="86"/>
    </row>
    <row r="160" spans="4:6" x14ac:dyDescent="0.25">
      <c r="D160" s="86"/>
      <c r="E160" s="86"/>
      <c r="F160" s="86"/>
    </row>
    <row r="161" spans="4:6" x14ac:dyDescent="0.25">
      <c r="D161" s="86"/>
      <c r="E161" s="86"/>
      <c r="F161" s="86"/>
    </row>
    <row r="162" spans="4:6" x14ac:dyDescent="0.25">
      <c r="D162" s="86"/>
      <c r="E162" s="86"/>
      <c r="F162" s="86"/>
    </row>
    <row r="163" spans="4:6" x14ac:dyDescent="0.25">
      <c r="D163" s="86"/>
      <c r="E163" s="86"/>
      <c r="F163" s="86"/>
    </row>
    <row r="164" spans="4:6" x14ac:dyDescent="0.25">
      <c r="D164" s="86"/>
      <c r="E164" s="86"/>
      <c r="F164" s="86"/>
    </row>
    <row r="165" spans="4:6" x14ac:dyDescent="0.25">
      <c r="D165" s="86"/>
      <c r="E165" s="86"/>
      <c r="F165" s="86"/>
    </row>
    <row r="166" spans="4:6" x14ac:dyDescent="0.25">
      <c r="D166" s="86"/>
      <c r="E166" s="86"/>
      <c r="F166" s="86"/>
    </row>
    <row r="167" spans="4:6" x14ac:dyDescent="0.25">
      <c r="D167" s="86"/>
      <c r="E167" s="86"/>
      <c r="F167" s="86"/>
    </row>
    <row r="168" spans="4:6" x14ac:dyDescent="0.25">
      <c r="D168" s="86"/>
      <c r="E168" s="86"/>
      <c r="F168" s="86"/>
    </row>
    <row r="169" spans="4:6" x14ac:dyDescent="0.25">
      <c r="D169" s="86"/>
      <c r="E169" s="86"/>
      <c r="F169" s="86"/>
    </row>
    <row r="170" spans="4:6" x14ac:dyDescent="0.25">
      <c r="D170" s="86"/>
      <c r="E170" s="86"/>
      <c r="F170" s="86"/>
    </row>
    <row r="171" spans="4:6" x14ac:dyDescent="0.25">
      <c r="D171" s="86"/>
      <c r="E171" s="86"/>
      <c r="F171" s="86"/>
    </row>
    <row r="172" spans="4:6" x14ac:dyDescent="0.25">
      <c r="D172" s="86"/>
      <c r="E172" s="86"/>
      <c r="F172" s="86"/>
    </row>
    <row r="173" spans="4:6" x14ac:dyDescent="0.25">
      <c r="D173" s="86"/>
      <c r="E173" s="86"/>
      <c r="F173" s="86"/>
    </row>
    <row r="174" spans="4:6" x14ac:dyDescent="0.25">
      <c r="D174" s="86"/>
      <c r="E174" s="86"/>
      <c r="F174" s="86"/>
    </row>
    <row r="175" spans="4:6" x14ac:dyDescent="0.25">
      <c r="D175" s="86"/>
      <c r="E175" s="86"/>
      <c r="F175" s="86"/>
    </row>
    <row r="176" spans="4:6" x14ac:dyDescent="0.25">
      <c r="D176" s="86"/>
      <c r="E176" s="86"/>
      <c r="F176" s="86"/>
    </row>
    <row r="177" spans="4:6" x14ac:dyDescent="0.25">
      <c r="D177" s="86"/>
      <c r="E177" s="86"/>
      <c r="F177" s="86"/>
    </row>
    <row r="178" spans="4:6" x14ac:dyDescent="0.25">
      <c r="D178" s="86"/>
      <c r="E178" s="86"/>
      <c r="F178" s="86"/>
    </row>
    <row r="179" spans="4:6" x14ac:dyDescent="0.25">
      <c r="D179" s="86"/>
      <c r="E179" s="86"/>
      <c r="F179" s="86"/>
    </row>
    <row r="180" spans="4:6" x14ac:dyDescent="0.25">
      <c r="D180" s="86"/>
      <c r="E180" s="86"/>
      <c r="F180" s="86"/>
    </row>
    <row r="181" spans="4:6" x14ac:dyDescent="0.25">
      <c r="D181" s="86"/>
      <c r="E181" s="86"/>
      <c r="F181" s="86"/>
    </row>
    <row r="182" spans="4:6" x14ac:dyDescent="0.25">
      <c r="D182" s="86"/>
      <c r="E182" s="86"/>
      <c r="F182" s="86"/>
    </row>
    <row r="183" spans="4:6" x14ac:dyDescent="0.25">
      <c r="D183" s="86"/>
      <c r="E183" s="86"/>
      <c r="F183" s="86"/>
    </row>
    <row r="184" spans="4:6" x14ac:dyDescent="0.25">
      <c r="D184" s="86"/>
      <c r="E184" s="86"/>
      <c r="F184" s="86"/>
    </row>
    <row r="185" spans="4:6" x14ac:dyDescent="0.25">
      <c r="D185" s="86"/>
      <c r="E185" s="86"/>
      <c r="F185" s="86"/>
    </row>
    <row r="186" spans="4:6" x14ac:dyDescent="0.25">
      <c r="D186" s="86"/>
      <c r="E186" s="86"/>
      <c r="F186" s="86"/>
    </row>
    <row r="187" spans="4:6" x14ac:dyDescent="0.25">
      <c r="D187" s="86"/>
      <c r="E187" s="86"/>
      <c r="F187" s="86"/>
    </row>
    <row r="188" spans="4:6" x14ac:dyDescent="0.25">
      <c r="D188" s="86"/>
      <c r="E188" s="86"/>
      <c r="F188" s="86"/>
    </row>
    <row r="189" spans="4:6" x14ac:dyDescent="0.25">
      <c r="D189" s="86"/>
      <c r="E189" s="86"/>
      <c r="F189" s="86"/>
    </row>
    <row r="190" spans="4:6" x14ac:dyDescent="0.25">
      <c r="D190" s="86"/>
      <c r="E190" s="86"/>
      <c r="F190" s="86"/>
    </row>
    <row r="191" spans="4:6" x14ac:dyDescent="0.25">
      <c r="D191" s="86"/>
      <c r="E191" s="86"/>
      <c r="F191" s="86"/>
    </row>
    <row r="192" spans="4:6" x14ac:dyDescent="0.25">
      <c r="D192" s="86"/>
      <c r="E192" s="86"/>
      <c r="F192" s="86"/>
    </row>
    <row r="193" spans="4:6" x14ac:dyDescent="0.25">
      <c r="D193" s="86"/>
      <c r="E193" s="86"/>
      <c r="F193" s="86"/>
    </row>
    <row r="194" spans="4:6" x14ac:dyDescent="0.25">
      <c r="D194" s="86"/>
      <c r="E194" s="86"/>
      <c r="F194" s="86"/>
    </row>
    <row r="195" spans="4:6" x14ac:dyDescent="0.25">
      <c r="D195" s="86"/>
      <c r="E195" s="86"/>
      <c r="F195" s="86"/>
    </row>
    <row r="196" spans="4:6" x14ac:dyDescent="0.25">
      <c r="D196" s="86"/>
      <c r="E196" s="86"/>
      <c r="F196" s="86"/>
    </row>
    <row r="197" spans="4:6" x14ac:dyDescent="0.25">
      <c r="D197" s="86"/>
      <c r="E197" s="86"/>
      <c r="F197" s="86"/>
    </row>
    <row r="198" spans="4:6" x14ac:dyDescent="0.25">
      <c r="D198" s="86"/>
      <c r="E198" s="86"/>
      <c r="F198" s="86"/>
    </row>
    <row r="199" spans="4:6" x14ac:dyDescent="0.25">
      <c r="D199" s="86"/>
      <c r="E199" s="86"/>
      <c r="F199" s="86"/>
    </row>
    <row r="200" spans="4:6" x14ac:dyDescent="0.25">
      <c r="D200" s="86"/>
      <c r="E200" s="86"/>
      <c r="F200" s="86"/>
    </row>
    <row r="201" spans="4:6" x14ac:dyDescent="0.25">
      <c r="D201" s="86"/>
      <c r="E201" s="86"/>
      <c r="F201" s="86"/>
    </row>
    <row r="202" spans="4:6" x14ac:dyDescent="0.25">
      <c r="D202" s="86"/>
      <c r="E202" s="86"/>
      <c r="F202" s="86"/>
    </row>
    <row r="203" spans="4:6" x14ac:dyDescent="0.25">
      <c r="D203" s="86"/>
      <c r="E203" s="86"/>
      <c r="F203" s="86"/>
    </row>
    <row r="204" spans="4:6" x14ac:dyDescent="0.25">
      <c r="D204" s="86"/>
      <c r="E204" s="86"/>
      <c r="F204" s="86"/>
    </row>
    <row r="205" spans="4:6" x14ac:dyDescent="0.25">
      <c r="D205" s="86"/>
      <c r="E205" s="86"/>
      <c r="F205" s="86"/>
    </row>
    <row r="206" spans="4:6" x14ac:dyDescent="0.25">
      <c r="D206" s="86"/>
      <c r="E206" s="86"/>
      <c r="F206" s="86"/>
    </row>
    <row r="207" spans="4:6" x14ac:dyDescent="0.25">
      <c r="D207" s="86"/>
      <c r="E207" s="86"/>
      <c r="F207" s="86"/>
    </row>
    <row r="208" spans="4:6" x14ac:dyDescent="0.25">
      <c r="D208" s="86"/>
      <c r="E208" s="86"/>
      <c r="F208" s="86"/>
    </row>
    <row r="209" spans="4:6" x14ac:dyDescent="0.25">
      <c r="D209" s="86"/>
      <c r="E209" s="86"/>
      <c r="F209" s="86"/>
    </row>
  </sheetData>
  <sortState xmlns:xlrd2="http://schemas.microsoft.com/office/spreadsheetml/2017/richdata2" ref="A4:C112">
    <sortCondition ref="A4:A112"/>
  </sortState>
  <pageMargins left="0.70866141732283472" right="0.70866141732283472" top="0.74803149606299213" bottom="0.74803149606299213" header="0.31496062992125984" footer="0.31496062992125984"/>
  <pageSetup paperSize="9" scale="33" firstPageNumber="0" orientation="landscape" r:id="rId1"/>
  <headerFooter>
    <oddHeader>&amp;CMethodological changes to HES - Data Tables v3.0</oddHeader>
    <oddFooter>&amp;LCopyright © 2020 NHS Digital&amp;RPage &amp;P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AA3A-2AD3-42F7-9215-21782360A1E6}">
  <sheetPr>
    <pageSetUpPr fitToPage="1"/>
  </sheetPr>
  <dimension ref="A1:M68"/>
  <sheetViews>
    <sheetView showGridLines="0" zoomScaleNormal="100" workbookViewId="0">
      <selection activeCell="A36" sqref="A36:B36"/>
    </sheetView>
  </sheetViews>
  <sheetFormatPr defaultColWidth="8.84375" defaultRowHeight="12.5" x14ac:dyDescent="0.25"/>
  <cols>
    <col min="1" max="1" width="16.765625" style="38" customWidth="1"/>
    <col min="2" max="2" width="16.765625" style="39" customWidth="1"/>
    <col min="3" max="3" width="16.765625" style="90" customWidth="1"/>
    <col min="4" max="6" width="16.765625" style="83" customWidth="1"/>
    <col min="7" max="12" width="8.84375" style="38"/>
    <col min="13" max="13" width="13.3046875" style="38" bestFit="1" customWidth="1"/>
    <col min="14" max="16384" width="8.84375" style="38"/>
  </cols>
  <sheetData>
    <row r="1" spans="1:13" customFormat="1" ht="15.5" x14ac:dyDescent="0.35">
      <c r="A1" s="37" t="s">
        <v>165</v>
      </c>
    </row>
    <row r="2" spans="1:13" ht="15.5" x14ac:dyDescent="0.35">
      <c r="D2"/>
      <c r="E2"/>
      <c r="F2"/>
    </row>
    <row r="3" spans="1:13" ht="39" x14ac:dyDescent="0.3">
      <c r="A3" s="45" t="s">
        <v>162</v>
      </c>
      <c r="B3" s="87" t="s">
        <v>38</v>
      </c>
      <c r="C3" s="89" t="s">
        <v>37</v>
      </c>
      <c r="D3" s="45" t="s">
        <v>84</v>
      </c>
      <c r="E3" s="46" t="s">
        <v>37</v>
      </c>
      <c r="F3" s="108"/>
    </row>
    <row r="4" spans="1:13" x14ac:dyDescent="0.25">
      <c r="A4" s="50">
        <v>1</v>
      </c>
      <c r="B4" s="47">
        <v>60951269</v>
      </c>
      <c r="C4" s="88">
        <f>B4/SUM($B$4:$B$59)</f>
        <v>0.99324045096186364</v>
      </c>
      <c r="D4" s="47">
        <v>235801300</v>
      </c>
      <c r="E4" s="88">
        <f>D4/SUM(D$4:D$59)</f>
        <v>0.98425625680802187</v>
      </c>
      <c r="F4" s="86"/>
    </row>
    <row r="5" spans="1:13" x14ac:dyDescent="0.25">
      <c r="A5" s="50">
        <v>2</v>
      </c>
      <c r="B5" s="47">
        <v>377143</v>
      </c>
      <c r="C5" s="88">
        <f t="shared" ref="C5:C59" si="0">B5/SUM($B$4:$B$59)</f>
        <v>6.1457897356839309E-3</v>
      </c>
      <c r="D5" s="47">
        <v>3188237</v>
      </c>
      <c r="E5" s="88">
        <f t="shared" ref="E5:E59" si="1">D5/SUM(D$4:D$59)</f>
        <v>1.3307993702481018E-2</v>
      </c>
      <c r="F5" s="86"/>
    </row>
    <row r="6" spans="1:13" ht="18" x14ac:dyDescent="0.4">
      <c r="A6" s="50">
        <v>3</v>
      </c>
      <c r="B6" s="47">
        <v>25757</v>
      </c>
      <c r="C6" s="88">
        <f t="shared" si="0"/>
        <v>4.1972701660115925E-4</v>
      </c>
      <c r="D6" s="47">
        <v>341057</v>
      </c>
      <c r="E6" s="88">
        <f t="shared" si="1"/>
        <v>1.4236032039610194E-3</v>
      </c>
      <c r="F6" s="86"/>
      <c r="M6" s="40"/>
    </row>
    <row r="7" spans="1:13" ht="18" x14ac:dyDescent="0.4">
      <c r="A7" s="50">
        <v>4</v>
      </c>
      <c r="B7" s="47">
        <v>6690</v>
      </c>
      <c r="C7" s="88">
        <f t="shared" si="0"/>
        <v>1.0901788799401155E-4</v>
      </c>
      <c r="D7" s="47">
        <v>100312</v>
      </c>
      <c r="E7" s="88">
        <f t="shared" si="1"/>
        <v>4.1871148985576538E-4</v>
      </c>
      <c r="F7" s="86"/>
      <c r="M7" s="41"/>
    </row>
    <row r="8" spans="1:13" ht="18" x14ac:dyDescent="0.4">
      <c r="A8" s="50">
        <v>5</v>
      </c>
      <c r="B8" s="47">
        <v>2470</v>
      </c>
      <c r="C8" s="88">
        <f t="shared" si="0"/>
        <v>4.0250251621107403E-5</v>
      </c>
      <c r="D8" s="47">
        <v>43566</v>
      </c>
      <c r="E8" s="88">
        <f t="shared" si="1"/>
        <v>1.8184848041167832E-4</v>
      </c>
      <c r="F8" s="86"/>
      <c r="M8" s="42"/>
    </row>
    <row r="9" spans="1:13" x14ac:dyDescent="0.25">
      <c r="A9" s="50">
        <v>6</v>
      </c>
      <c r="B9" s="47">
        <v>1136</v>
      </c>
      <c r="C9" s="88">
        <f t="shared" si="0"/>
        <v>1.8511856616023486E-5</v>
      </c>
      <c r="D9" s="47">
        <v>25181</v>
      </c>
      <c r="E9" s="88">
        <f t="shared" si="1"/>
        <v>1.0510780391237368E-4</v>
      </c>
      <c r="F9" s="86"/>
    </row>
    <row r="10" spans="1:13" ht="13" x14ac:dyDescent="0.3">
      <c r="A10" s="47">
        <v>7</v>
      </c>
      <c r="B10" s="47">
        <v>586</v>
      </c>
      <c r="C10" s="88">
        <f t="shared" si="0"/>
        <v>9.5492499797445082E-6</v>
      </c>
      <c r="D10" s="47">
        <v>15385</v>
      </c>
      <c r="E10" s="88">
        <f t="shared" si="1"/>
        <v>6.4218401302246493E-5</v>
      </c>
      <c r="F10" s="86"/>
      <c r="G10" s="43"/>
      <c r="K10" s="43"/>
    </row>
    <row r="11" spans="1:13" x14ac:dyDescent="0.25">
      <c r="A11" s="47">
        <v>8</v>
      </c>
      <c r="B11" s="47">
        <v>330</v>
      </c>
      <c r="C11" s="88">
        <f t="shared" si="0"/>
        <v>5.3775639817673852E-6</v>
      </c>
      <c r="D11" s="47">
        <v>10407</v>
      </c>
      <c r="E11" s="88">
        <f t="shared" si="1"/>
        <v>4.3439772658594687E-5</v>
      </c>
      <c r="F11" s="86"/>
    </row>
    <row r="12" spans="1:13" x14ac:dyDescent="0.25">
      <c r="A12" s="47">
        <v>9</v>
      </c>
      <c r="B12" s="47">
        <v>197</v>
      </c>
      <c r="C12" s="88">
        <f t="shared" si="0"/>
        <v>3.2102427406308331E-6</v>
      </c>
      <c r="D12" s="47">
        <v>5958</v>
      </c>
      <c r="E12" s="88">
        <f t="shared" si="1"/>
        <v>2.4869238541357465E-5</v>
      </c>
      <c r="F12" s="86"/>
    </row>
    <row r="13" spans="1:13" ht="18" x14ac:dyDescent="0.4">
      <c r="A13" s="47">
        <v>10</v>
      </c>
      <c r="B13" s="47">
        <v>135</v>
      </c>
      <c r="C13" s="88">
        <f t="shared" si="0"/>
        <v>2.1999125379957486E-6</v>
      </c>
      <c r="D13" s="47">
        <v>4824</v>
      </c>
      <c r="E13" s="88">
        <f t="shared" si="1"/>
        <v>2.013581851686949E-5</v>
      </c>
      <c r="F13" s="86"/>
      <c r="M13" s="40"/>
    </row>
    <row r="14" spans="1:13" ht="18" x14ac:dyDescent="0.4">
      <c r="A14" s="47">
        <v>11</v>
      </c>
      <c r="B14" s="47">
        <v>83</v>
      </c>
      <c r="C14" s="88">
        <f t="shared" si="0"/>
        <v>1.3525388196566454E-6</v>
      </c>
      <c r="D14" s="47">
        <v>5402</v>
      </c>
      <c r="E14" s="88">
        <f t="shared" si="1"/>
        <v>2.2548443538169359E-5</v>
      </c>
      <c r="F14" s="86"/>
      <c r="M14" s="41"/>
    </row>
    <row r="15" spans="1:13" ht="18" x14ac:dyDescent="0.4">
      <c r="A15" s="47">
        <v>12</v>
      </c>
      <c r="B15" s="47">
        <v>70</v>
      </c>
      <c r="C15" s="88">
        <f t="shared" si="0"/>
        <v>1.1406953900718696E-6</v>
      </c>
      <c r="D15" s="47">
        <v>2676</v>
      </c>
      <c r="E15" s="88">
        <f t="shared" si="1"/>
        <v>1.1169869475775862E-5</v>
      </c>
      <c r="F15" s="86"/>
      <c r="M15" s="42"/>
    </row>
    <row r="16" spans="1:13" x14ac:dyDescent="0.25">
      <c r="A16" s="47">
        <v>13</v>
      </c>
      <c r="B16" s="47">
        <v>42</v>
      </c>
      <c r="C16" s="88">
        <f t="shared" si="0"/>
        <v>6.8441723404312182E-7</v>
      </c>
      <c r="D16" s="47">
        <v>2749</v>
      </c>
      <c r="E16" s="88">
        <f t="shared" si="1"/>
        <v>1.1474578172237609E-5</v>
      </c>
      <c r="F16" s="86"/>
    </row>
    <row r="17" spans="1:13" x14ac:dyDescent="0.25">
      <c r="A17" s="47">
        <v>14</v>
      </c>
      <c r="B17" s="47">
        <v>30</v>
      </c>
      <c r="C17" s="88">
        <f t="shared" si="0"/>
        <v>4.8886945288794414E-7</v>
      </c>
      <c r="D17" s="47">
        <v>1697</v>
      </c>
      <c r="E17" s="88">
        <f t="shared" si="1"/>
        <v>7.0834336698025543E-6</v>
      </c>
      <c r="F17" s="86"/>
    </row>
    <row r="18" spans="1:13" x14ac:dyDescent="0.25">
      <c r="A18" s="47">
        <v>15</v>
      </c>
      <c r="B18" s="47">
        <v>22</v>
      </c>
      <c r="C18" s="88">
        <f t="shared" si="0"/>
        <v>3.5850426545115902E-7</v>
      </c>
      <c r="D18" s="47">
        <v>2222</v>
      </c>
      <c r="E18" s="88">
        <f t="shared" si="1"/>
        <v>9.2748318292877285E-6</v>
      </c>
      <c r="F18" s="86"/>
    </row>
    <row r="19" spans="1:13" ht="13" x14ac:dyDescent="0.3">
      <c r="A19" s="47">
        <v>16</v>
      </c>
      <c r="B19" s="47">
        <v>18</v>
      </c>
      <c r="C19" s="88">
        <f t="shared" si="0"/>
        <v>2.9332167173276646E-7</v>
      </c>
      <c r="D19" s="47">
        <v>722</v>
      </c>
      <c r="E19" s="88">
        <f t="shared" si="1"/>
        <v>3.0136942307586591E-6</v>
      </c>
      <c r="F19" s="86"/>
      <c r="G19" s="43"/>
      <c r="K19" s="43"/>
    </row>
    <row r="20" spans="1:13" x14ac:dyDescent="0.25">
      <c r="A20" s="47">
        <v>17</v>
      </c>
      <c r="B20" s="47">
        <v>10</v>
      </c>
      <c r="C20" s="88">
        <f t="shared" si="0"/>
        <v>1.6295648429598137E-7</v>
      </c>
      <c r="D20" s="47">
        <v>374</v>
      </c>
      <c r="E20" s="88">
        <f t="shared" si="1"/>
        <v>1.5611103078999149E-6</v>
      </c>
      <c r="F20" s="86"/>
    </row>
    <row r="21" spans="1:13" x14ac:dyDescent="0.25">
      <c r="A21" s="47">
        <v>18</v>
      </c>
      <c r="B21" s="47">
        <v>12</v>
      </c>
      <c r="C21" s="88">
        <f t="shared" si="0"/>
        <v>1.9554778115517765E-7</v>
      </c>
      <c r="D21" s="47">
        <v>1084</v>
      </c>
      <c r="E21" s="88">
        <f t="shared" si="1"/>
        <v>4.5247154378703417E-6</v>
      </c>
      <c r="F21" s="86"/>
    </row>
    <row r="22" spans="1:13" x14ac:dyDescent="0.25">
      <c r="A22" s="47">
        <v>19</v>
      </c>
      <c r="B22" s="47">
        <v>9</v>
      </c>
      <c r="C22" s="88">
        <f t="shared" si="0"/>
        <v>1.4666083586638323E-7</v>
      </c>
      <c r="D22" s="47">
        <v>2046</v>
      </c>
      <c r="E22" s="88">
        <f t="shared" si="1"/>
        <v>8.5401916843936517E-6</v>
      </c>
      <c r="F22" s="86"/>
    </row>
    <row r="23" spans="1:13" ht="18" x14ac:dyDescent="0.4">
      <c r="A23" s="47">
        <v>20</v>
      </c>
      <c r="B23" s="47">
        <v>6</v>
      </c>
      <c r="C23" s="88">
        <f t="shared" si="0"/>
        <v>9.7773890577588826E-8</v>
      </c>
      <c r="D23" s="47">
        <v>880</v>
      </c>
      <c r="E23" s="88">
        <f t="shared" si="1"/>
        <v>3.6732007244703878E-6</v>
      </c>
      <c r="F23" s="86"/>
      <c r="M23" s="40"/>
    </row>
    <row r="24" spans="1:13" ht="18" x14ac:dyDescent="0.4">
      <c r="A24" s="47">
        <v>21</v>
      </c>
      <c r="B24" s="47">
        <v>3</v>
      </c>
      <c r="C24" s="88">
        <f t="shared" si="0"/>
        <v>4.8886945288794413E-8</v>
      </c>
      <c r="D24" s="47">
        <v>75</v>
      </c>
      <c r="E24" s="88">
        <f t="shared" si="1"/>
        <v>3.1305687992645349E-7</v>
      </c>
      <c r="F24" s="86"/>
      <c r="M24" s="41"/>
    </row>
    <row r="25" spans="1:13" ht="18" x14ac:dyDescent="0.4">
      <c r="A25" s="47">
        <v>22</v>
      </c>
      <c r="B25" s="47">
        <v>3</v>
      </c>
      <c r="C25" s="88">
        <f t="shared" si="0"/>
        <v>4.8886945288794413E-8</v>
      </c>
      <c r="D25" s="47">
        <v>104</v>
      </c>
      <c r="E25" s="88">
        <f t="shared" si="1"/>
        <v>4.3410554016468219E-7</v>
      </c>
      <c r="F25" s="86"/>
      <c r="M25" s="42"/>
    </row>
    <row r="26" spans="1:13" x14ac:dyDescent="0.25">
      <c r="A26" s="47">
        <v>23</v>
      </c>
      <c r="B26" s="47">
        <v>4</v>
      </c>
      <c r="C26" s="88">
        <f t="shared" si="0"/>
        <v>6.5182593718392559E-8</v>
      </c>
      <c r="D26" s="47">
        <v>118</v>
      </c>
      <c r="E26" s="88">
        <f t="shared" si="1"/>
        <v>4.9254282441762013E-7</v>
      </c>
      <c r="F26" s="86"/>
    </row>
    <row r="27" spans="1:13" x14ac:dyDescent="0.25">
      <c r="A27" s="47">
        <v>24</v>
      </c>
      <c r="B27" s="47">
        <v>5</v>
      </c>
      <c r="C27" s="88">
        <f t="shared" si="0"/>
        <v>8.1478242147990686E-8</v>
      </c>
      <c r="D27" s="47">
        <v>1171</v>
      </c>
      <c r="E27" s="88">
        <f t="shared" si="1"/>
        <v>4.8878614185850277E-6</v>
      </c>
      <c r="F27" s="86"/>
    </row>
    <row r="28" spans="1:13" ht="13" x14ac:dyDescent="0.3">
      <c r="A28" s="47">
        <v>25</v>
      </c>
      <c r="B28" s="47">
        <v>4</v>
      </c>
      <c r="C28" s="88">
        <f t="shared" si="0"/>
        <v>6.5182593718392559E-8</v>
      </c>
      <c r="D28" s="47">
        <v>307</v>
      </c>
      <c r="E28" s="88">
        <f t="shared" si="1"/>
        <v>1.2814461618322831E-6</v>
      </c>
      <c r="F28" s="86"/>
      <c r="G28" s="43"/>
      <c r="K28" s="43"/>
    </row>
    <row r="29" spans="1:13" x14ac:dyDescent="0.25">
      <c r="A29" s="47">
        <v>26</v>
      </c>
      <c r="B29" s="47">
        <v>3</v>
      </c>
      <c r="C29" s="88">
        <f t="shared" si="0"/>
        <v>4.8886945288794413E-8</v>
      </c>
      <c r="D29" s="47">
        <v>384</v>
      </c>
      <c r="E29" s="88">
        <f t="shared" si="1"/>
        <v>1.6028512252234419E-6</v>
      </c>
      <c r="F29" s="86"/>
    </row>
    <row r="30" spans="1:13" x14ac:dyDescent="0.25">
      <c r="A30" s="47">
        <v>27</v>
      </c>
      <c r="B30" s="47">
        <v>2</v>
      </c>
      <c r="C30" s="88">
        <f t="shared" si="0"/>
        <v>3.259129685919628E-8</v>
      </c>
      <c r="D30" s="47">
        <v>54</v>
      </c>
      <c r="E30" s="88">
        <f t="shared" si="1"/>
        <v>2.2540095354704652E-7</v>
      </c>
      <c r="F30" s="86"/>
    </row>
    <row r="31" spans="1:13" x14ac:dyDescent="0.25">
      <c r="A31" s="47">
        <v>28</v>
      </c>
      <c r="B31" s="47">
        <v>2</v>
      </c>
      <c r="C31" s="88">
        <f t="shared" si="0"/>
        <v>3.259129685919628E-8</v>
      </c>
      <c r="D31" s="47">
        <v>431</v>
      </c>
      <c r="E31" s="88">
        <f t="shared" si="1"/>
        <v>1.7990335366440194E-6</v>
      </c>
      <c r="F31" s="86"/>
    </row>
    <row r="32" spans="1:13" ht="18" x14ac:dyDescent="0.4">
      <c r="A32" s="47">
        <v>29</v>
      </c>
      <c r="B32" s="47">
        <v>2</v>
      </c>
      <c r="C32" s="88">
        <f t="shared" si="0"/>
        <v>3.259129685919628E-8</v>
      </c>
      <c r="D32" s="47">
        <v>875</v>
      </c>
      <c r="E32" s="88">
        <f t="shared" si="1"/>
        <v>3.6523302658086244E-6</v>
      </c>
      <c r="F32" s="86"/>
      <c r="M32" s="40"/>
    </row>
    <row r="33" spans="1:13" ht="18" x14ac:dyDescent="0.4">
      <c r="A33" s="47">
        <v>30</v>
      </c>
      <c r="B33" s="47">
        <v>3</v>
      </c>
      <c r="C33" s="88">
        <f t="shared" si="0"/>
        <v>4.8886945288794413E-8</v>
      </c>
      <c r="D33" s="47">
        <v>598</v>
      </c>
      <c r="E33" s="88">
        <f t="shared" si="1"/>
        <v>2.4961068559469228E-6</v>
      </c>
      <c r="F33" s="86"/>
      <c r="M33" s="41"/>
    </row>
    <row r="34" spans="1:13" ht="18" x14ac:dyDescent="0.4">
      <c r="A34" s="47">
        <v>31</v>
      </c>
      <c r="B34" s="47">
        <v>2</v>
      </c>
      <c r="C34" s="88">
        <f t="shared" si="0"/>
        <v>3.259129685919628E-8</v>
      </c>
      <c r="D34" s="47">
        <v>190</v>
      </c>
      <c r="E34" s="88">
        <f t="shared" si="1"/>
        <v>7.9307742914701553E-7</v>
      </c>
      <c r="F34" s="86"/>
      <c r="M34" s="42"/>
    </row>
    <row r="35" spans="1:13" x14ac:dyDescent="0.25">
      <c r="A35" s="47">
        <v>32</v>
      </c>
      <c r="B35" s="47">
        <v>2</v>
      </c>
      <c r="C35" s="88">
        <f t="shared" si="0"/>
        <v>3.259129685919628E-8</v>
      </c>
      <c r="D35" s="47">
        <v>94</v>
      </c>
      <c r="E35" s="88">
        <f t="shared" si="1"/>
        <v>3.9236462284115505E-7</v>
      </c>
      <c r="F35" s="86"/>
    </row>
    <row r="36" spans="1:13" x14ac:dyDescent="0.25">
      <c r="A36" s="47">
        <v>33</v>
      </c>
      <c r="B36" s="47">
        <v>1</v>
      </c>
      <c r="C36" s="88">
        <f t="shared" si="0"/>
        <v>1.629564842959814E-8</v>
      </c>
      <c r="D36" s="47">
        <v>234</v>
      </c>
      <c r="E36" s="88">
        <f t="shared" si="1"/>
        <v>9.7673746537053495E-7</v>
      </c>
      <c r="F36" s="86"/>
    </row>
    <row r="37" spans="1:13" x14ac:dyDescent="0.25">
      <c r="A37" s="47">
        <v>35</v>
      </c>
      <c r="B37" s="47">
        <v>1</v>
      </c>
      <c r="C37" s="88">
        <f t="shared" si="0"/>
        <v>1.629564842959814E-8</v>
      </c>
      <c r="D37" s="47">
        <v>48</v>
      </c>
      <c r="E37" s="88">
        <f t="shared" si="1"/>
        <v>2.0035640315293024E-7</v>
      </c>
      <c r="F37" s="86"/>
    </row>
    <row r="38" spans="1:13" ht="13" x14ac:dyDescent="0.3">
      <c r="A38" s="47">
        <v>37</v>
      </c>
      <c r="B38" s="47">
        <v>1</v>
      </c>
      <c r="C38" s="88">
        <f t="shared" si="0"/>
        <v>1.629564842959814E-8</v>
      </c>
      <c r="D38" s="47">
        <v>114</v>
      </c>
      <c r="E38" s="88">
        <f t="shared" si="1"/>
        <v>4.7584645748820933E-7</v>
      </c>
      <c r="F38" s="86"/>
      <c r="G38" s="43"/>
      <c r="K38" s="43"/>
    </row>
    <row r="39" spans="1:13" x14ac:dyDescent="0.25">
      <c r="A39" s="47">
        <v>38</v>
      </c>
      <c r="B39" s="47">
        <v>2</v>
      </c>
      <c r="C39" s="88">
        <f t="shared" si="0"/>
        <v>3.259129685919628E-8</v>
      </c>
      <c r="D39" s="47">
        <v>334</v>
      </c>
      <c r="E39" s="88">
        <f t="shared" si="1"/>
        <v>1.3941466386058063E-6</v>
      </c>
      <c r="F39" s="86"/>
    </row>
    <row r="40" spans="1:13" x14ac:dyDescent="0.25">
      <c r="A40" s="47">
        <v>40</v>
      </c>
      <c r="B40" s="47">
        <v>1</v>
      </c>
      <c r="C40" s="88">
        <f t="shared" si="0"/>
        <v>1.629564842959814E-8</v>
      </c>
      <c r="D40" s="47">
        <v>40</v>
      </c>
      <c r="E40" s="88">
        <f t="shared" si="1"/>
        <v>1.6696366929410853E-7</v>
      </c>
      <c r="F40" s="86"/>
    </row>
    <row r="41" spans="1:13" x14ac:dyDescent="0.25">
      <c r="A41" s="47">
        <v>43</v>
      </c>
      <c r="B41" s="47">
        <v>1</v>
      </c>
      <c r="C41" s="88">
        <f t="shared" si="0"/>
        <v>1.629564842959814E-8</v>
      </c>
      <c r="D41" s="47">
        <v>143</v>
      </c>
      <c r="E41" s="88">
        <f t="shared" si="1"/>
        <v>5.9689511772643803E-7</v>
      </c>
      <c r="F41" s="86"/>
    </row>
    <row r="42" spans="1:13" x14ac:dyDescent="0.25">
      <c r="A42" s="47">
        <v>45</v>
      </c>
      <c r="B42" s="47">
        <v>1</v>
      </c>
      <c r="C42" s="88">
        <f t="shared" si="0"/>
        <v>1.629564842959814E-8</v>
      </c>
      <c r="D42" s="47">
        <v>472</v>
      </c>
      <c r="E42" s="88">
        <f t="shared" si="1"/>
        <v>1.9701712976704805E-6</v>
      </c>
      <c r="F42" s="86"/>
    </row>
    <row r="43" spans="1:13" x14ac:dyDescent="0.25">
      <c r="A43" s="47">
        <v>53</v>
      </c>
      <c r="B43" s="47">
        <v>1</v>
      </c>
      <c r="C43" s="88">
        <f t="shared" si="0"/>
        <v>1.629564842959814E-8</v>
      </c>
      <c r="D43" s="47">
        <v>195</v>
      </c>
      <c r="E43" s="88">
        <f t="shared" si="1"/>
        <v>8.1394788780877916E-7</v>
      </c>
      <c r="F43" s="86"/>
    </row>
    <row r="44" spans="1:13" x14ac:dyDescent="0.25">
      <c r="A44" s="47">
        <v>54</v>
      </c>
      <c r="B44" s="47">
        <v>1</v>
      </c>
      <c r="C44" s="88">
        <f t="shared" si="0"/>
        <v>1.629564842959814E-8</v>
      </c>
      <c r="D44" s="47">
        <v>316</v>
      </c>
      <c r="E44" s="88">
        <f t="shared" si="1"/>
        <v>1.3190129874234574E-6</v>
      </c>
      <c r="F44" s="86"/>
    </row>
    <row r="45" spans="1:13" x14ac:dyDescent="0.25">
      <c r="A45" s="47">
        <v>57</v>
      </c>
      <c r="B45" s="47">
        <v>1</v>
      </c>
      <c r="C45" s="88">
        <f t="shared" si="0"/>
        <v>1.629564842959814E-8</v>
      </c>
      <c r="D45" s="47">
        <v>2658</v>
      </c>
      <c r="E45" s="88">
        <f t="shared" si="1"/>
        <v>1.1094735824593513E-5</v>
      </c>
      <c r="F45" s="86"/>
    </row>
    <row r="46" spans="1:13" x14ac:dyDescent="0.25">
      <c r="A46" s="47">
        <v>59</v>
      </c>
      <c r="B46" s="47">
        <v>1</v>
      </c>
      <c r="C46" s="88">
        <f t="shared" si="0"/>
        <v>1.629564842959814E-8</v>
      </c>
      <c r="D46" s="47">
        <v>157</v>
      </c>
      <c r="E46" s="88">
        <f t="shared" si="1"/>
        <v>6.5533240197937603E-7</v>
      </c>
      <c r="F46" s="86"/>
    </row>
    <row r="47" spans="1:13" x14ac:dyDescent="0.25">
      <c r="A47" s="47">
        <v>61</v>
      </c>
      <c r="B47" s="47">
        <v>1</v>
      </c>
      <c r="C47" s="88">
        <f t="shared" si="0"/>
        <v>1.629564842959814E-8</v>
      </c>
      <c r="D47" s="47">
        <v>73</v>
      </c>
      <c r="E47" s="88">
        <f t="shared" si="1"/>
        <v>3.0470869646174806E-7</v>
      </c>
      <c r="F47" s="86"/>
    </row>
    <row r="48" spans="1:13" x14ac:dyDescent="0.25">
      <c r="A48" s="47">
        <v>75</v>
      </c>
      <c r="B48" s="47">
        <v>1</v>
      </c>
      <c r="C48" s="88">
        <f t="shared" si="0"/>
        <v>1.629564842959814E-8</v>
      </c>
      <c r="D48" s="47">
        <v>78</v>
      </c>
      <c r="E48" s="88">
        <f t="shared" si="1"/>
        <v>3.2557915512351163E-7</v>
      </c>
      <c r="F48" s="86"/>
    </row>
    <row r="49" spans="1:6" x14ac:dyDescent="0.25">
      <c r="A49" s="47">
        <v>92</v>
      </c>
      <c r="B49" s="47">
        <v>1</v>
      </c>
      <c r="C49" s="88">
        <f t="shared" si="0"/>
        <v>1.629564842959814E-8</v>
      </c>
      <c r="D49" s="47">
        <v>217</v>
      </c>
      <c r="E49" s="88">
        <f t="shared" si="1"/>
        <v>9.0577790592053876E-7</v>
      </c>
      <c r="F49" s="86"/>
    </row>
    <row r="50" spans="1:6" x14ac:dyDescent="0.25">
      <c r="A50" s="47">
        <v>98</v>
      </c>
      <c r="B50" s="47">
        <v>1</v>
      </c>
      <c r="C50" s="88">
        <f t="shared" si="0"/>
        <v>1.629564842959814E-8</v>
      </c>
      <c r="D50" s="47">
        <v>532</v>
      </c>
      <c r="E50" s="88">
        <f t="shared" si="1"/>
        <v>2.2206168016116436E-6</v>
      </c>
      <c r="F50" s="86"/>
    </row>
    <row r="51" spans="1:6" x14ac:dyDescent="0.25">
      <c r="A51" s="47">
        <v>111</v>
      </c>
      <c r="B51" s="47">
        <v>1</v>
      </c>
      <c r="C51" s="88">
        <f t="shared" si="0"/>
        <v>1.629564842959814E-8</v>
      </c>
      <c r="D51" s="47">
        <v>306</v>
      </c>
      <c r="E51" s="88">
        <f t="shared" si="1"/>
        <v>1.2772720700999303E-6</v>
      </c>
      <c r="F51" s="86"/>
    </row>
    <row r="52" spans="1:6" x14ac:dyDescent="0.25">
      <c r="A52" s="47">
        <v>114</v>
      </c>
      <c r="B52" s="47">
        <v>2</v>
      </c>
      <c r="C52" s="88">
        <f t="shared" si="0"/>
        <v>3.259129685919628E-8</v>
      </c>
      <c r="D52" s="47">
        <v>413</v>
      </c>
      <c r="E52" s="88">
        <f t="shared" si="1"/>
        <v>1.7238998854616707E-6</v>
      </c>
      <c r="F52" s="86"/>
    </row>
    <row r="53" spans="1:6" x14ac:dyDescent="0.25">
      <c r="A53" s="47">
        <v>171</v>
      </c>
      <c r="B53" s="47">
        <v>1</v>
      </c>
      <c r="C53" s="88">
        <f t="shared" si="0"/>
        <v>1.629564842959814E-8</v>
      </c>
      <c r="D53" s="47">
        <v>1524</v>
      </c>
      <c r="E53" s="88">
        <f t="shared" si="1"/>
        <v>6.3613158001055353E-6</v>
      </c>
      <c r="F53" s="86"/>
    </row>
    <row r="54" spans="1:6" x14ac:dyDescent="0.25">
      <c r="A54" s="47">
        <v>193</v>
      </c>
      <c r="B54" s="47">
        <v>1</v>
      </c>
      <c r="C54" s="88">
        <f t="shared" si="0"/>
        <v>1.629564842959814E-8</v>
      </c>
      <c r="D54" s="47">
        <v>239</v>
      </c>
      <c r="E54" s="88">
        <f t="shared" si="1"/>
        <v>9.9760792403229857E-7</v>
      </c>
      <c r="F54" s="86"/>
    </row>
    <row r="55" spans="1:6" x14ac:dyDescent="0.25">
      <c r="A55" s="47">
        <v>237</v>
      </c>
      <c r="B55" s="47">
        <v>1</v>
      </c>
      <c r="C55" s="88">
        <f t="shared" si="0"/>
        <v>1.629564842959814E-8</v>
      </c>
      <c r="D55" s="47">
        <v>1249</v>
      </c>
      <c r="E55" s="88">
        <f t="shared" si="1"/>
        <v>5.2134405737085393E-6</v>
      </c>
      <c r="F55" s="86"/>
    </row>
    <row r="56" spans="1:6" x14ac:dyDescent="0.25">
      <c r="A56" s="47">
        <v>263</v>
      </c>
      <c r="B56" s="47">
        <v>1</v>
      </c>
      <c r="C56" s="88">
        <f t="shared" si="0"/>
        <v>1.629564842959814E-8</v>
      </c>
      <c r="D56" s="47">
        <v>410</v>
      </c>
      <c r="E56" s="88">
        <f t="shared" si="1"/>
        <v>1.7113776102646126E-6</v>
      </c>
      <c r="F56" s="86"/>
    </row>
    <row r="57" spans="1:6" x14ac:dyDescent="0.25">
      <c r="A57" s="47">
        <v>267</v>
      </c>
      <c r="B57" s="47">
        <v>1</v>
      </c>
      <c r="C57" s="88">
        <f t="shared" si="0"/>
        <v>1.629564842959814E-8</v>
      </c>
      <c r="D57" s="47">
        <v>639</v>
      </c>
      <c r="E57" s="88">
        <f t="shared" si="1"/>
        <v>2.6672446169733837E-6</v>
      </c>
      <c r="F57" s="86"/>
    </row>
    <row r="58" spans="1:6" x14ac:dyDescent="0.25">
      <c r="A58" s="47">
        <v>295</v>
      </c>
      <c r="B58" s="47">
        <v>1</v>
      </c>
      <c r="C58" s="88">
        <f t="shared" si="0"/>
        <v>1.629564842959814E-8</v>
      </c>
      <c r="D58" s="47">
        <v>1499</v>
      </c>
      <c r="E58" s="88">
        <f t="shared" si="1"/>
        <v>6.2569635067967174E-6</v>
      </c>
      <c r="F58" s="86"/>
    </row>
    <row r="59" spans="1:6" x14ac:dyDescent="0.25">
      <c r="A59" s="47">
        <v>419</v>
      </c>
      <c r="B59" s="47">
        <v>1</v>
      </c>
      <c r="C59" s="88">
        <f t="shared" si="0"/>
        <v>1.629564842959814E-8</v>
      </c>
      <c r="D59" s="47">
        <v>707</v>
      </c>
      <c r="E59" s="88">
        <f t="shared" si="1"/>
        <v>2.9510828547733685E-6</v>
      </c>
      <c r="F59" s="86"/>
    </row>
    <row r="60" spans="1:6" x14ac:dyDescent="0.25">
      <c r="D60" s="86"/>
      <c r="E60" s="86"/>
      <c r="F60" s="86"/>
    </row>
    <row r="61" spans="1:6" x14ac:dyDescent="0.25">
      <c r="D61" s="86"/>
      <c r="E61" s="86"/>
      <c r="F61" s="86"/>
    </row>
    <row r="62" spans="1:6" x14ac:dyDescent="0.25">
      <c r="D62" s="86"/>
      <c r="E62" s="86"/>
      <c r="F62" s="86"/>
    </row>
    <row r="63" spans="1:6" x14ac:dyDescent="0.25">
      <c r="D63" s="86"/>
      <c r="E63" s="86"/>
      <c r="F63" s="86"/>
    </row>
    <row r="64" spans="1:6" x14ac:dyDescent="0.25">
      <c r="D64" s="86"/>
      <c r="E64" s="86"/>
      <c r="F64" s="86"/>
    </row>
    <row r="65" spans="4:6" x14ac:dyDescent="0.25">
      <c r="D65" s="86"/>
      <c r="E65" s="86"/>
      <c r="F65" s="86"/>
    </row>
    <row r="66" spans="4:6" x14ac:dyDescent="0.25">
      <c r="D66" s="86"/>
      <c r="E66" s="86"/>
      <c r="F66" s="86"/>
    </row>
    <row r="67" spans="4:6" x14ac:dyDescent="0.25">
      <c r="D67" s="86"/>
      <c r="E67" s="86"/>
      <c r="F67" s="86"/>
    </row>
    <row r="68" spans="4:6" x14ac:dyDescent="0.25">
      <c r="D68" s="86"/>
      <c r="E68" s="86"/>
      <c r="F68" s="86"/>
    </row>
  </sheetData>
  <sortState xmlns:xlrd2="http://schemas.microsoft.com/office/spreadsheetml/2017/richdata2" ref="A4:C56">
    <sortCondition ref="A4:A56"/>
  </sortState>
  <pageMargins left="0.70866141732283472" right="0.70866141732283472" top="0.74803149606299213" bottom="0.74803149606299213" header="0.31496062992125984" footer="0.31496062992125984"/>
  <pageSetup paperSize="9" scale="61" firstPageNumber="0" orientation="landscape" r:id="rId1"/>
  <headerFooter>
    <oddHeader>&amp;CMethodological changes to HES - Data Tables v3.0</oddHeader>
    <oddFooter>&amp;LCopyright © 2020 NHS Digital&amp;RPage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C1633-0C3D-4876-9DFA-A45912770865}">
  <sheetPr>
    <pageSetUpPr fitToPage="1"/>
  </sheetPr>
  <dimension ref="A1:N248"/>
  <sheetViews>
    <sheetView showGridLines="0" zoomScaleNormal="100" workbookViewId="0">
      <selection activeCell="A36" sqref="A36:B36"/>
    </sheetView>
  </sheetViews>
  <sheetFormatPr defaultColWidth="8.84375" defaultRowHeight="12.5" x14ac:dyDescent="0.25"/>
  <cols>
    <col min="1" max="1" width="16.765625" style="38" customWidth="1"/>
    <col min="2" max="2" width="16.765625" style="39" customWidth="1"/>
    <col min="3" max="3" width="16.765625" style="90" customWidth="1"/>
    <col min="4" max="5" width="16.765625" style="83" customWidth="1"/>
    <col min="6" max="13" width="8.84375" style="38"/>
    <col min="14" max="14" width="13.3046875" style="38" bestFit="1" customWidth="1"/>
    <col min="15" max="16384" width="8.84375" style="38"/>
  </cols>
  <sheetData>
    <row r="1" spans="1:14" customFormat="1" ht="15.5" x14ac:dyDescent="0.35">
      <c r="A1" s="37" t="s">
        <v>166</v>
      </c>
    </row>
    <row r="2" spans="1:14" ht="15.5" x14ac:dyDescent="0.35">
      <c r="D2"/>
      <c r="E2"/>
    </row>
    <row r="3" spans="1:14" ht="39" x14ac:dyDescent="0.3">
      <c r="A3" s="45" t="s">
        <v>162</v>
      </c>
      <c r="B3" s="87" t="s">
        <v>38</v>
      </c>
      <c r="C3" s="89" t="s">
        <v>37</v>
      </c>
      <c r="D3" s="45" t="s">
        <v>85</v>
      </c>
      <c r="E3" s="46" t="s">
        <v>37</v>
      </c>
    </row>
    <row r="4" spans="1:14" x14ac:dyDescent="0.25">
      <c r="A4" s="50">
        <v>1</v>
      </c>
      <c r="B4" s="47">
        <v>99658503</v>
      </c>
      <c r="C4" s="88">
        <f t="shared" ref="C4:C35" si="0">B4/SUM(B$4:B$156)</f>
        <v>0.97771708480609532</v>
      </c>
      <c r="D4" s="47">
        <v>2068280517</v>
      </c>
      <c r="E4" s="88">
        <f t="shared" ref="E4:E35" si="1">D4/SUM(D$4:D$156)</f>
        <v>0.95361114891713628</v>
      </c>
    </row>
    <row r="5" spans="1:14" x14ac:dyDescent="0.25">
      <c r="A5" s="50">
        <v>2</v>
      </c>
      <c r="B5" s="47">
        <v>2071046</v>
      </c>
      <c r="C5" s="88">
        <f t="shared" si="0"/>
        <v>2.0318357156331401E-2</v>
      </c>
      <c r="D5" s="47">
        <v>88973866</v>
      </c>
      <c r="E5" s="88">
        <f t="shared" si="1"/>
        <v>4.102270938708423E-2</v>
      </c>
    </row>
    <row r="6" spans="1:14" ht="18" x14ac:dyDescent="0.4">
      <c r="A6" s="50">
        <v>3</v>
      </c>
      <c r="B6" s="47">
        <v>121840</v>
      </c>
      <c r="C6" s="88">
        <f t="shared" si="0"/>
        <v>1.1953325208263932E-3</v>
      </c>
      <c r="D6" s="47">
        <v>7052036</v>
      </c>
      <c r="E6" s="88">
        <f t="shared" si="1"/>
        <v>3.2514449064768741E-3</v>
      </c>
      <c r="N6" s="40"/>
    </row>
    <row r="7" spans="1:14" ht="18" x14ac:dyDescent="0.4">
      <c r="A7" s="50">
        <v>4</v>
      </c>
      <c r="B7" s="47">
        <v>31451</v>
      </c>
      <c r="C7" s="88">
        <f t="shared" si="0"/>
        <v>3.0855550814601844E-4</v>
      </c>
      <c r="D7" s="47">
        <v>1720535</v>
      </c>
      <c r="E7" s="88">
        <f t="shared" si="1"/>
        <v>7.9327796428792891E-4</v>
      </c>
      <c r="N7" s="41"/>
    </row>
    <row r="8" spans="1:14" ht="18" x14ac:dyDescent="0.4">
      <c r="A8" s="50">
        <v>5</v>
      </c>
      <c r="B8" s="47">
        <v>14528</v>
      </c>
      <c r="C8" s="88">
        <f t="shared" si="0"/>
        <v>1.4252947195145962E-4</v>
      </c>
      <c r="D8" s="47">
        <v>756368</v>
      </c>
      <c r="E8" s="88">
        <f t="shared" si="1"/>
        <v>3.4873458970176844E-4</v>
      </c>
      <c r="N8" s="42"/>
    </row>
    <row r="9" spans="1:14" x14ac:dyDescent="0.25">
      <c r="A9" s="50">
        <v>6</v>
      </c>
      <c r="B9" s="47">
        <v>8718</v>
      </c>
      <c r="C9" s="88">
        <f t="shared" si="0"/>
        <v>8.552945597968233E-5</v>
      </c>
      <c r="D9" s="47">
        <v>468965</v>
      </c>
      <c r="E9" s="88">
        <f t="shared" si="1"/>
        <v>2.162232099447489E-4</v>
      </c>
    </row>
    <row r="10" spans="1:14" x14ac:dyDescent="0.25">
      <c r="A10" s="47">
        <v>7</v>
      </c>
      <c r="B10" s="47">
        <v>5599</v>
      </c>
      <c r="C10" s="88">
        <f t="shared" si="0"/>
        <v>5.4929963756623235E-5</v>
      </c>
      <c r="D10" s="47">
        <v>310773</v>
      </c>
      <c r="E10" s="88">
        <f t="shared" si="1"/>
        <v>1.4328646194099656E-4</v>
      </c>
    </row>
    <row r="11" spans="1:14" ht="13" x14ac:dyDescent="0.3">
      <c r="A11" s="47">
        <v>8</v>
      </c>
      <c r="B11" s="47">
        <v>3813</v>
      </c>
      <c r="C11" s="88">
        <f t="shared" si="0"/>
        <v>3.7408099982854866E-5</v>
      </c>
      <c r="D11" s="47">
        <v>213407</v>
      </c>
      <c r="E11" s="88">
        <f t="shared" si="1"/>
        <v>9.8394435756781482E-5</v>
      </c>
      <c r="H11" s="43"/>
      <c r="L11" s="43"/>
    </row>
    <row r="12" spans="1:14" x14ac:dyDescent="0.25">
      <c r="A12" s="47">
        <v>9</v>
      </c>
      <c r="B12" s="47">
        <v>2582</v>
      </c>
      <c r="C12" s="88">
        <f t="shared" si="0"/>
        <v>2.5331160282122019E-5</v>
      </c>
      <c r="D12" s="47">
        <v>156627</v>
      </c>
      <c r="E12" s="88">
        <f t="shared" si="1"/>
        <v>7.2215181738543782E-5</v>
      </c>
    </row>
    <row r="13" spans="1:14" x14ac:dyDescent="0.25">
      <c r="A13" s="47">
        <v>10</v>
      </c>
      <c r="B13" s="47">
        <v>2009</v>
      </c>
      <c r="C13" s="88">
        <f t="shared" si="0"/>
        <v>1.9709644076988047E-5</v>
      </c>
      <c r="D13" s="47">
        <v>123265</v>
      </c>
      <c r="E13" s="88">
        <f t="shared" si="1"/>
        <v>5.6833141010180877E-5</v>
      </c>
    </row>
    <row r="14" spans="1:14" x14ac:dyDescent="0.25">
      <c r="A14" s="47">
        <v>11</v>
      </c>
      <c r="B14" s="47">
        <v>1532</v>
      </c>
      <c r="C14" s="88">
        <f t="shared" si="0"/>
        <v>1.5029952576379138E-5</v>
      </c>
      <c r="D14" s="47">
        <v>95498</v>
      </c>
      <c r="E14" s="88">
        <f t="shared" si="1"/>
        <v>4.4030757313026841E-5</v>
      </c>
    </row>
    <row r="15" spans="1:14" ht="18" x14ac:dyDescent="0.4">
      <c r="A15" s="47">
        <v>12</v>
      </c>
      <c r="B15" s="47">
        <v>1221</v>
      </c>
      <c r="C15" s="88">
        <f t="shared" si="0"/>
        <v>1.1978832960678152E-5</v>
      </c>
      <c r="D15" s="47">
        <v>81729</v>
      </c>
      <c r="E15" s="88">
        <f t="shared" si="1"/>
        <v>3.7682357373310126E-5</v>
      </c>
      <c r="N15" s="40"/>
    </row>
    <row r="16" spans="1:14" ht="18" x14ac:dyDescent="0.4">
      <c r="A16" s="47">
        <v>13</v>
      </c>
      <c r="B16" s="47">
        <v>962</v>
      </c>
      <c r="C16" s="88">
        <f t="shared" si="0"/>
        <v>9.4378683932615738E-6</v>
      </c>
      <c r="D16" s="47">
        <v>67923</v>
      </c>
      <c r="E16" s="88">
        <f t="shared" si="1"/>
        <v>3.1316898039463881E-5</v>
      </c>
      <c r="N16" s="41"/>
    </row>
    <row r="17" spans="1:14" ht="18" x14ac:dyDescent="0.4">
      <c r="A17" s="47">
        <v>14</v>
      </c>
      <c r="B17" s="47">
        <v>792</v>
      </c>
      <c r="C17" s="88">
        <f t="shared" si="0"/>
        <v>7.7700538123317744E-6</v>
      </c>
      <c r="D17" s="47">
        <v>56954</v>
      </c>
      <c r="E17" s="88">
        <f t="shared" si="1"/>
        <v>2.6259479277117119E-5</v>
      </c>
      <c r="N17" s="42"/>
    </row>
    <row r="18" spans="1:14" x14ac:dyDescent="0.25">
      <c r="A18" s="47">
        <v>15</v>
      </c>
      <c r="B18" s="47">
        <v>640</v>
      </c>
      <c r="C18" s="88">
        <f t="shared" si="0"/>
        <v>6.2788313635004231E-6</v>
      </c>
      <c r="D18" s="47">
        <v>46977</v>
      </c>
      <c r="E18" s="88">
        <f t="shared" si="1"/>
        <v>2.1659436703324277E-5</v>
      </c>
    </row>
    <row r="19" spans="1:14" x14ac:dyDescent="0.25">
      <c r="A19" s="47">
        <v>16</v>
      </c>
      <c r="B19" s="47">
        <v>542</v>
      </c>
      <c r="C19" s="88">
        <f t="shared" si="0"/>
        <v>5.3173853109644211E-6</v>
      </c>
      <c r="D19" s="47">
        <v>41300</v>
      </c>
      <c r="E19" s="88">
        <f t="shared" si="1"/>
        <v>1.9041972366206711E-5</v>
      </c>
    </row>
    <row r="20" spans="1:14" ht="13" x14ac:dyDescent="0.3">
      <c r="A20" s="47">
        <v>17</v>
      </c>
      <c r="B20" s="47">
        <v>459</v>
      </c>
      <c r="C20" s="88">
        <f t="shared" si="0"/>
        <v>4.5030993685104597E-6</v>
      </c>
      <c r="D20" s="47">
        <v>30849</v>
      </c>
      <c r="E20" s="88">
        <f t="shared" si="1"/>
        <v>1.4223385121673385E-5</v>
      </c>
      <c r="H20" s="43"/>
      <c r="L20" s="43"/>
    </row>
    <row r="21" spans="1:14" x14ac:dyDescent="0.25">
      <c r="A21" s="47">
        <v>18</v>
      </c>
      <c r="B21" s="47">
        <v>378</v>
      </c>
      <c r="C21" s="88">
        <f t="shared" si="0"/>
        <v>3.7084347740674375E-6</v>
      </c>
      <c r="D21" s="47">
        <v>26589</v>
      </c>
      <c r="E21" s="88">
        <f t="shared" si="1"/>
        <v>1.2259249473246252E-5</v>
      </c>
    </row>
    <row r="22" spans="1:14" x14ac:dyDescent="0.25">
      <c r="A22" s="47">
        <v>19</v>
      </c>
      <c r="B22" s="47">
        <v>340</v>
      </c>
      <c r="C22" s="88">
        <f t="shared" si="0"/>
        <v>3.3356291618596E-6</v>
      </c>
      <c r="D22" s="47">
        <v>29503</v>
      </c>
      <c r="E22" s="88">
        <f t="shared" si="1"/>
        <v>1.3602792027123404E-5</v>
      </c>
    </row>
    <row r="23" spans="1:14" x14ac:dyDescent="0.25">
      <c r="A23" s="47">
        <v>20</v>
      </c>
      <c r="B23" s="47">
        <v>295</v>
      </c>
      <c r="C23" s="88">
        <f t="shared" si="0"/>
        <v>2.8941488316134765E-6</v>
      </c>
      <c r="D23" s="47">
        <v>25272</v>
      </c>
      <c r="E23" s="88">
        <f t="shared" si="1"/>
        <v>1.1652027255176173E-5</v>
      </c>
    </row>
    <row r="24" spans="1:14" ht="18" x14ac:dyDescent="0.4">
      <c r="A24" s="47">
        <v>21</v>
      </c>
      <c r="B24" s="47">
        <v>261</v>
      </c>
      <c r="C24" s="88">
        <f t="shared" si="0"/>
        <v>2.5605859154275165E-6</v>
      </c>
      <c r="D24" s="47">
        <v>18378</v>
      </c>
      <c r="E24" s="88">
        <f t="shared" si="1"/>
        <v>8.4734471706088844E-6</v>
      </c>
      <c r="N24" s="40"/>
    </row>
    <row r="25" spans="1:14" ht="18" x14ac:dyDescent="0.4">
      <c r="A25" s="47">
        <v>22</v>
      </c>
      <c r="B25" s="47">
        <v>225</v>
      </c>
      <c r="C25" s="88">
        <f t="shared" si="0"/>
        <v>2.2074016512306174E-6</v>
      </c>
      <c r="D25" s="47">
        <v>19631</v>
      </c>
      <c r="E25" s="88">
        <f t="shared" si="1"/>
        <v>9.051161247481935E-6</v>
      </c>
      <c r="N25" s="41"/>
    </row>
    <row r="26" spans="1:14" ht="18" x14ac:dyDescent="0.4">
      <c r="A26" s="47">
        <v>23</v>
      </c>
      <c r="B26" s="47">
        <v>179</v>
      </c>
      <c r="C26" s="88">
        <f t="shared" si="0"/>
        <v>1.7561106469790247E-6</v>
      </c>
      <c r="D26" s="47">
        <v>15696</v>
      </c>
      <c r="E26" s="88">
        <f t="shared" si="1"/>
        <v>7.2368716285709571E-6</v>
      </c>
      <c r="N26" s="42"/>
    </row>
    <row r="27" spans="1:14" x14ac:dyDescent="0.25">
      <c r="A27" s="47">
        <v>24</v>
      </c>
      <c r="B27" s="47">
        <v>173</v>
      </c>
      <c r="C27" s="88">
        <f t="shared" si="0"/>
        <v>1.6972466029462081E-6</v>
      </c>
      <c r="D27" s="47">
        <v>18579</v>
      </c>
      <c r="E27" s="88">
        <f t="shared" si="1"/>
        <v>8.5661211765557982E-6</v>
      </c>
    </row>
    <row r="28" spans="1:14" x14ac:dyDescent="0.25">
      <c r="A28" s="47">
        <v>25</v>
      </c>
      <c r="B28" s="47">
        <v>149</v>
      </c>
      <c r="C28" s="88">
        <f t="shared" si="0"/>
        <v>1.4617904268149424E-6</v>
      </c>
      <c r="D28" s="47">
        <v>12030</v>
      </c>
      <c r="E28" s="88">
        <f t="shared" si="1"/>
        <v>5.546608415628734E-6</v>
      </c>
    </row>
    <row r="29" spans="1:14" ht="13" x14ac:dyDescent="0.3">
      <c r="A29" s="47">
        <v>26</v>
      </c>
      <c r="B29" s="47">
        <v>112</v>
      </c>
      <c r="C29" s="88">
        <f t="shared" si="0"/>
        <v>1.0987954886125741E-6</v>
      </c>
      <c r="D29" s="47">
        <v>11779</v>
      </c>
      <c r="E29" s="88">
        <f t="shared" si="1"/>
        <v>5.430881174371643E-6</v>
      </c>
      <c r="H29" s="43"/>
      <c r="L29" s="43"/>
    </row>
    <row r="30" spans="1:14" x14ac:dyDescent="0.25">
      <c r="A30" s="47">
        <v>27</v>
      </c>
      <c r="B30" s="47">
        <v>102</v>
      </c>
      <c r="C30" s="88">
        <f t="shared" si="0"/>
        <v>1.0006887485578799E-6</v>
      </c>
      <c r="D30" s="47">
        <v>9914</v>
      </c>
      <c r="E30" s="88">
        <f t="shared" si="1"/>
        <v>4.5709954973020172E-6</v>
      </c>
    </row>
    <row r="31" spans="1:14" x14ac:dyDescent="0.25">
      <c r="A31" s="47">
        <v>28</v>
      </c>
      <c r="B31" s="47">
        <v>91</v>
      </c>
      <c r="C31" s="88">
        <f t="shared" si="0"/>
        <v>8.927713344977165E-7</v>
      </c>
      <c r="D31" s="47">
        <v>9053</v>
      </c>
      <c r="E31" s="88">
        <f t="shared" si="1"/>
        <v>4.1740187852607591E-6</v>
      </c>
    </row>
    <row r="32" spans="1:14" x14ac:dyDescent="0.25">
      <c r="A32" s="47">
        <v>29</v>
      </c>
      <c r="B32" s="47">
        <v>92</v>
      </c>
      <c r="C32" s="88">
        <f t="shared" si="0"/>
        <v>9.0258200850318586E-7</v>
      </c>
      <c r="D32" s="47">
        <v>9537</v>
      </c>
      <c r="E32" s="88">
        <f t="shared" si="1"/>
        <v>4.3971741030632782E-6</v>
      </c>
    </row>
    <row r="33" spans="1:14" ht="18" x14ac:dyDescent="0.4">
      <c r="A33" s="47">
        <v>30</v>
      </c>
      <c r="B33" s="47">
        <v>79</v>
      </c>
      <c r="C33" s="88">
        <f t="shared" si="0"/>
        <v>7.7504324643208353E-7</v>
      </c>
      <c r="D33" s="47">
        <v>8303</v>
      </c>
      <c r="E33" s="88">
        <f t="shared" si="1"/>
        <v>3.8282202556080946E-6</v>
      </c>
      <c r="N33" s="40"/>
    </row>
    <row r="34" spans="1:14" ht="18" x14ac:dyDescent="0.4">
      <c r="A34" s="47">
        <v>31</v>
      </c>
      <c r="B34" s="47">
        <v>75</v>
      </c>
      <c r="C34" s="88">
        <f t="shared" si="0"/>
        <v>7.3580055041020587E-7</v>
      </c>
      <c r="D34" s="47">
        <v>8440</v>
      </c>
      <c r="E34" s="88">
        <f t="shared" si="1"/>
        <v>3.8913861203579817E-6</v>
      </c>
      <c r="N34" s="41"/>
    </row>
    <row r="35" spans="1:14" ht="18" x14ac:dyDescent="0.4">
      <c r="A35" s="47">
        <v>32</v>
      </c>
      <c r="B35" s="47">
        <v>76</v>
      </c>
      <c r="C35" s="88">
        <f t="shared" si="0"/>
        <v>7.4561122441567524E-7</v>
      </c>
      <c r="D35" s="47">
        <v>7225</v>
      </c>
      <c r="E35" s="88">
        <f t="shared" si="1"/>
        <v>3.3311925023206656E-6</v>
      </c>
      <c r="N35" s="42"/>
    </row>
    <row r="36" spans="1:14" x14ac:dyDescent="0.25">
      <c r="A36" s="47">
        <v>33</v>
      </c>
      <c r="B36" s="47">
        <v>69</v>
      </c>
      <c r="C36" s="88">
        <f t="shared" ref="C36:C67" si="2">B36/SUM(B$4:B$156)</f>
        <v>6.7693650637738939E-7</v>
      </c>
      <c r="D36" s="47">
        <v>10522</v>
      </c>
      <c r="E36" s="88">
        <f t="shared" ref="E36:E67" si="3">D36/SUM(D$4:D$156)</f>
        <v>4.8513228386737771E-6</v>
      </c>
    </row>
    <row r="37" spans="1:14" x14ac:dyDescent="0.25">
      <c r="A37" s="47">
        <v>34</v>
      </c>
      <c r="B37" s="47">
        <v>43</v>
      </c>
      <c r="C37" s="88">
        <f t="shared" si="2"/>
        <v>4.2185898223518469E-7</v>
      </c>
      <c r="D37" s="47">
        <v>3593</v>
      </c>
      <c r="E37" s="88">
        <f t="shared" si="3"/>
        <v>1.6566054893893635E-6</v>
      </c>
    </row>
    <row r="38" spans="1:14" x14ac:dyDescent="0.25">
      <c r="A38" s="47">
        <v>35</v>
      </c>
      <c r="B38" s="47">
        <v>62</v>
      </c>
      <c r="C38" s="88">
        <f t="shared" si="2"/>
        <v>6.0826178833910355E-7</v>
      </c>
      <c r="D38" s="47">
        <v>7555</v>
      </c>
      <c r="E38" s="88">
        <f t="shared" si="3"/>
        <v>3.4833438553678377E-6</v>
      </c>
    </row>
    <row r="39" spans="1:14" ht="13" x14ac:dyDescent="0.3">
      <c r="A39" s="47">
        <v>36</v>
      </c>
      <c r="B39" s="47">
        <v>63</v>
      </c>
      <c r="C39" s="88">
        <f t="shared" si="2"/>
        <v>6.1807246234457291E-7</v>
      </c>
      <c r="D39" s="47">
        <v>7691</v>
      </c>
      <c r="E39" s="88">
        <f t="shared" si="3"/>
        <v>3.5460486554115208E-6</v>
      </c>
      <c r="H39" s="43"/>
      <c r="L39" s="43"/>
    </row>
    <row r="40" spans="1:14" x14ac:dyDescent="0.25">
      <c r="A40" s="47">
        <v>37</v>
      </c>
      <c r="B40" s="47">
        <v>49</v>
      </c>
      <c r="C40" s="88">
        <f t="shared" si="2"/>
        <v>4.8072302626800112E-7</v>
      </c>
      <c r="D40" s="47">
        <v>5225</v>
      </c>
      <c r="E40" s="88">
        <f t="shared" si="3"/>
        <v>2.4090630899135608E-6</v>
      </c>
    </row>
    <row r="41" spans="1:14" x14ac:dyDescent="0.25">
      <c r="A41" s="47">
        <v>38</v>
      </c>
      <c r="B41" s="47">
        <v>33</v>
      </c>
      <c r="C41" s="88">
        <f t="shared" si="2"/>
        <v>3.237522421804906E-7</v>
      </c>
      <c r="D41" s="47">
        <v>3598</v>
      </c>
      <c r="E41" s="88">
        <f t="shared" si="3"/>
        <v>1.6589108129203813E-6</v>
      </c>
    </row>
    <row r="42" spans="1:14" x14ac:dyDescent="0.25">
      <c r="A42" s="47">
        <v>39</v>
      </c>
      <c r="B42" s="47">
        <v>37</v>
      </c>
      <c r="C42" s="88">
        <f t="shared" si="2"/>
        <v>3.629949382023682E-7</v>
      </c>
      <c r="D42" s="47">
        <v>4293</v>
      </c>
      <c r="E42" s="88">
        <f t="shared" si="3"/>
        <v>1.9793507837318499E-6</v>
      </c>
    </row>
    <row r="43" spans="1:14" x14ac:dyDescent="0.25">
      <c r="A43" s="47">
        <v>40</v>
      </c>
      <c r="B43" s="47">
        <v>46</v>
      </c>
      <c r="C43" s="88">
        <f t="shared" si="2"/>
        <v>4.5129100425159293E-7</v>
      </c>
      <c r="D43" s="47">
        <v>6480</v>
      </c>
      <c r="E43" s="88">
        <f t="shared" si="3"/>
        <v>2.9876992961990191E-6</v>
      </c>
    </row>
    <row r="44" spans="1:14" x14ac:dyDescent="0.25">
      <c r="A44" s="47">
        <v>41</v>
      </c>
      <c r="B44" s="47">
        <v>29</v>
      </c>
      <c r="C44" s="88">
        <f t="shared" si="2"/>
        <v>2.8450954615861295E-7</v>
      </c>
      <c r="D44" s="47">
        <v>3938</v>
      </c>
      <c r="E44" s="88">
        <f t="shared" si="3"/>
        <v>1.815672813029589E-6</v>
      </c>
    </row>
    <row r="45" spans="1:14" x14ac:dyDescent="0.25">
      <c r="A45" s="47">
        <v>42</v>
      </c>
      <c r="B45" s="47">
        <v>23</v>
      </c>
      <c r="C45" s="88">
        <f t="shared" si="2"/>
        <v>2.2564550212579646E-7</v>
      </c>
      <c r="D45" s="47">
        <v>4752</v>
      </c>
      <c r="E45" s="88">
        <f t="shared" si="3"/>
        <v>2.1909794838792804E-6</v>
      </c>
    </row>
    <row r="46" spans="1:14" x14ac:dyDescent="0.25">
      <c r="A46" s="47">
        <v>43</v>
      </c>
      <c r="B46" s="47">
        <v>30</v>
      </c>
      <c r="C46" s="88">
        <f t="shared" si="2"/>
        <v>2.9432022016408236E-7</v>
      </c>
      <c r="D46" s="47">
        <v>2876</v>
      </c>
      <c r="E46" s="88">
        <f t="shared" si="3"/>
        <v>1.3260220950414164E-6</v>
      </c>
    </row>
    <row r="47" spans="1:14" x14ac:dyDescent="0.25">
      <c r="A47" s="47">
        <v>44</v>
      </c>
      <c r="B47" s="47">
        <v>26</v>
      </c>
      <c r="C47" s="88">
        <f t="shared" si="2"/>
        <v>2.5507752414220471E-7</v>
      </c>
      <c r="D47" s="47">
        <v>9465</v>
      </c>
      <c r="E47" s="88">
        <f t="shared" si="3"/>
        <v>4.3639774442166227E-6</v>
      </c>
    </row>
    <row r="48" spans="1:14" x14ac:dyDescent="0.25">
      <c r="A48" s="47">
        <v>45</v>
      </c>
      <c r="B48" s="47">
        <v>22</v>
      </c>
      <c r="C48" s="88">
        <f t="shared" si="2"/>
        <v>2.1583482812032705E-7</v>
      </c>
      <c r="D48" s="47">
        <v>2817</v>
      </c>
      <c r="E48" s="88">
        <f t="shared" si="3"/>
        <v>1.2988192773754068E-6</v>
      </c>
    </row>
    <row r="49" spans="1:5" x14ac:dyDescent="0.25">
      <c r="A49" s="47">
        <v>46</v>
      </c>
      <c r="B49" s="47">
        <v>19</v>
      </c>
      <c r="C49" s="88">
        <f t="shared" si="2"/>
        <v>1.8640280610391881E-7</v>
      </c>
      <c r="D49" s="47">
        <v>1853</v>
      </c>
      <c r="E49" s="88">
        <f t="shared" si="3"/>
        <v>8.5435290059518248E-7</v>
      </c>
    </row>
    <row r="50" spans="1:5" x14ac:dyDescent="0.25">
      <c r="A50" s="47">
        <v>47</v>
      </c>
      <c r="B50" s="47">
        <v>18</v>
      </c>
      <c r="C50" s="88">
        <f t="shared" si="2"/>
        <v>1.765921320984494E-7</v>
      </c>
      <c r="D50" s="47">
        <v>3453</v>
      </c>
      <c r="E50" s="88">
        <f t="shared" si="3"/>
        <v>1.5920564305208661E-6</v>
      </c>
    </row>
    <row r="51" spans="1:5" x14ac:dyDescent="0.25">
      <c r="A51" s="47">
        <v>48</v>
      </c>
      <c r="B51" s="47">
        <v>20</v>
      </c>
      <c r="C51" s="88">
        <f t="shared" si="2"/>
        <v>1.9621348010938822E-7</v>
      </c>
      <c r="D51" s="47">
        <v>3106</v>
      </c>
      <c r="E51" s="88">
        <f t="shared" si="3"/>
        <v>1.4320669774682334E-6</v>
      </c>
    </row>
    <row r="52" spans="1:5" x14ac:dyDescent="0.25">
      <c r="A52" s="47">
        <v>49</v>
      </c>
      <c r="B52" s="47">
        <v>17</v>
      </c>
      <c r="C52" s="88">
        <f t="shared" si="2"/>
        <v>1.6678145809298001E-7</v>
      </c>
      <c r="D52" s="47">
        <v>2521</v>
      </c>
      <c r="E52" s="88">
        <f t="shared" si="3"/>
        <v>1.1623441243391554E-6</v>
      </c>
    </row>
    <row r="53" spans="1:5" x14ac:dyDescent="0.25">
      <c r="A53" s="47">
        <v>50</v>
      </c>
      <c r="B53" s="47">
        <v>9</v>
      </c>
      <c r="C53" s="88">
        <f t="shared" si="2"/>
        <v>8.8296066049224698E-8</v>
      </c>
      <c r="D53" s="47">
        <v>997</v>
      </c>
      <c r="E53" s="88">
        <f t="shared" si="3"/>
        <v>4.5968151208494166E-7</v>
      </c>
    </row>
    <row r="54" spans="1:5" x14ac:dyDescent="0.25">
      <c r="A54" s="47">
        <v>51</v>
      </c>
      <c r="B54" s="47">
        <v>19</v>
      </c>
      <c r="C54" s="88">
        <f t="shared" si="2"/>
        <v>1.8640280610391881E-7</v>
      </c>
      <c r="D54" s="47">
        <v>2937</v>
      </c>
      <c r="E54" s="88">
        <f t="shared" si="3"/>
        <v>1.3541470421198332E-6</v>
      </c>
    </row>
    <row r="55" spans="1:5" x14ac:dyDescent="0.25">
      <c r="A55" s="47">
        <v>52</v>
      </c>
      <c r="B55" s="47">
        <v>11</v>
      </c>
      <c r="C55" s="88">
        <f t="shared" si="2"/>
        <v>1.0791741406016353E-7</v>
      </c>
      <c r="D55" s="47">
        <v>1464</v>
      </c>
      <c r="E55" s="88">
        <f t="shared" si="3"/>
        <v>6.7499872988200063E-7</v>
      </c>
    </row>
    <row r="56" spans="1:5" x14ac:dyDescent="0.25">
      <c r="A56" s="47">
        <v>53</v>
      </c>
      <c r="B56" s="47">
        <v>14</v>
      </c>
      <c r="C56" s="88">
        <f t="shared" si="2"/>
        <v>1.3734943607657177E-7</v>
      </c>
      <c r="D56" s="47">
        <v>2175</v>
      </c>
      <c r="E56" s="88">
        <f t="shared" si="3"/>
        <v>1.0028157359927262E-6</v>
      </c>
    </row>
    <row r="57" spans="1:5" x14ac:dyDescent="0.25">
      <c r="A57" s="47">
        <v>54</v>
      </c>
      <c r="B57" s="47">
        <v>10</v>
      </c>
      <c r="C57" s="88">
        <f t="shared" si="2"/>
        <v>9.8106740054694111E-8</v>
      </c>
      <c r="D57" s="47">
        <v>1565</v>
      </c>
      <c r="E57" s="88">
        <f t="shared" si="3"/>
        <v>7.2156626520855934E-7</v>
      </c>
    </row>
    <row r="58" spans="1:5" x14ac:dyDescent="0.25">
      <c r="A58" s="47">
        <v>55</v>
      </c>
      <c r="B58" s="47">
        <v>18</v>
      </c>
      <c r="C58" s="88">
        <f t="shared" si="2"/>
        <v>1.765921320984494E-7</v>
      </c>
      <c r="D58" s="47">
        <v>2025</v>
      </c>
      <c r="E58" s="88">
        <f t="shared" si="3"/>
        <v>9.336560300621934E-7</v>
      </c>
    </row>
    <row r="59" spans="1:5" x14ac:dyDescent="0.25">
      <c r="A59" s="47">
        <v>56</v>
      </c>
      <c r="B59" s="47">
        <v>15</v>
      </c>
      <c r="C59" s="88">
        <f t="shared" si="2"/>
        <v>1.4716011008204118E-7</v>
      </c>
      <c r="D59" s="47">
        <v>3138</v>
      </c>
      <c r="E59" s="88">
        <f t="shared" si="3"/>
        <v>1.4468210480667472E-6</v>
      </c>
    </row>
    <row r="60" spans="1:5" x14ac:dyDescent="0.25">
      <c r="A60" s="47">
        <v>57</v>
      </c>
      <c r="B60" s="47">
        <v>7</v>
      </c>
      <c r="C60" s="88">
        <f t="shared" si="2"/>
        <v>6.8674718038285883E-8</v>
      </c>
      <c r="D60" s="47">
        <v>1079</v>
      </c>
      <c r="E60" s="88">
        <f t="shared" si="3"/>
        <v>4.9748881799363295E-7</v>
      </c>
    </row>
    <row r="61" spans="1:5" x14ac:dyDescent="0.25">
      <c r="A61" s="47">
        <v>58</v>
      </c>
      <c r="B61" s="47">
        <v>5</v>
      </c>
      <c r="C61" s="88">
        <f t="shared" si="2"/>
        <v>4.9053370027347056E-8</v>
      </c>
      <c r="D61" s="47">
        <v>392</v>
      </c>
      <c r="E61" s="88">
        <f t="shared" si="3"/>
        <v>1.807373648317925E-7</v>
      </c>
    </row>
    <row r="62" spans="1:5" x14ac:dyDescent="0.25">
      <c r="A62" s="47">
        <v>59</v>
      </c>
      <c r="B62" s="47">
        <v>5</v>
      </c>
      <c r="C62" s="88">
        <f t="shared" si="2"/>
        <v>4.9053370027347056E-8</v>
      </c>
      <c r="D62" s="47">
        <v>591</v>
      </c>
      <c r="E62" s="88">
        <f t="shared" si="3"/>
        <v>2.7248924136629942E-7</v>
      </c>
    </row>
    <row r="63" spans="1:5" x14ac:dyDescent="0.25">
      <c r="A63" s="47">
        <v>60</v>
      </c>
      <c r="B63" s="47">
        <v>9</v>
      </c>
      <c r="C63" s="88">
        <f t="shared" si="2"/>
        <v>8.8296066049224698E-8</v>
      </c>
      <c r="D63" s="47">
        <v>1823</v>
      </c>
      <c r="E63" s="88">
        <f t="shared" si="3"/>
        <v>8.4052095940907588E-7</v>
      </c>
    </row>
    <row r="64" spans="1:5" x14ac:dyDescent="0.25">
      <c r="A64" s="47">
        <v>61</v>
      </c>
      <c r="B64" s="47">
        <v>6</v>
      </c>
      <c r="C64" s="88">
        <f t="shared" si="2"/>
        <v>5.8864044032816469E-8</v>
      </c>
      <c r="D64" s="47">
        <v>936</v>
      </c>
      <c r="E64" s="88">
        <f t="shared" si="3"/>
        <v>4.3155656500652497E-7</v>
      </c>
    </row>
    <row r="65" spans="1:5" x14ac:dyDescent="0.25">
      <c r="A65" s="47">
        <v>62</v>
      </c>
      <c r="B65" s="47">
        <v>10</v>
      </c>
      <c r="C65" s="88">
        <f t="shared" si="2"/>
        <v>9.8106740054694111E-8</v>
      </c>
      <c r="D65" s="47">
        <v>1878</v>
      </c>
      <c r="E65" s="88">
        <f t="shared" si="3"/>
        <v>8.658795182502712E-7</v>
      </c>
    </row>
    <row r="66" spans="1:5" x14ac:dyDescent="0.25">
      <c r="A66" s="47">
        <v>63</v>
      </c>
      <c r="B66" s="47">
        <v>8</v>
      </c>
      <c r="C66" s="88">
        <f t="shared" si="2"/>
        <v>7.8485392043755297E-8</v>
      </c>
      <c r="D66" s="47">
        <v>1659</v>
      </c>
      <c r="E66" s="88">
        <f t="shared" si="3"/>
        <v>7.649063475916933E-7</v>
      </c>
    </row>
    <row r="67" spans="1:5" x14ac:dyDescent="0.25">
      <c r="A67" s="47">
        <v>64</v>
      </c>
      <c r="B67" s="47">
        <v>6</v>
      </c>
      <c r="C67" s="88">
        <f t="shared" si="2"/>
        <v>5.8864044032816469E-8</v>
      </c>
      <c r="D67" s="47">
        <v>516</v>
      </c>
      <c r="E67" s="88">
        <f t="shared" si="3"/>
        <v>2.3790938840103298E-7</v>
      </c>
    </row>
    <row r="68" spans="1:5" x14ac:dyDescent="0.25">
      <c r="A68" s="47">
        <v>65</v>
      </c>
      <c r="B68" s="47">
        <v>6</v>
      </c>
      <c r="C68" s="88">
        <f t="shared" ref="C68:C99" si="4">B68/SUM(B$4:B$156)</f>
        <v>5.8864044032816469E-8</v>
      </c>
      <c r="D68" s="47">
        <v>1086</v>
      </c>
      <c r="E68" s="88">
        <f t="shared" ref="E68:E99" si="5">D68/SUM(D$4:D$156)</f>
        <v>5.007162709370578E-7</v>
      </c>
    </row>
    <row r="69" spans="1:5" x14ac:dyDescent="0.25">
      <c r="A69" s="47">
        <v>66</v>
      </c>
      <c r="B69" s="47">
        <v>4</v>
      </c>
      <c r="C69" s="88">
        <f t="shared" si="4"/>
        <v>3.9242696021877649E-8</v>
      </c>
      <c r="D69" s="47">
        <v>676</v>
      </c>
      <c r="E69" s="88">
        <f t="shared" si="5"/>
        <v>3.1167974139360134E-7</v>
      </c>
    </row>
    <row r="70" spans="1:5" x14ac:dyDescent="0.25">
      <c r="A70" s="47">
        <v>67</v>
      </c>
      <c r="B70" s="47">
        <v>2</v>
      </c>
      <c r="C70" s="88">
        <f t="shared" si="4"/>
        <v>1.9621348010938824E-8</v>
      </c>
      <c r="D70" s="47">
        <v>397</v>
      </c>
      <c r="E70" s="88">
        <f t="shared" si="5"/>
        <v>1.8304268836281027E-7</v>
      </c>
    </row>
    <row r="71" spans="1:5" x14ac:dyDescent="0.25">
      <c r="A71" s="47">
        <v>68</v>
      </c>
      <c r="B71" s="47">
        <v>4</v>
      </c>
      <c r="C71" s="88">
        <f t="shared" si="4"/>
        <v>3.9242696021877649E-8</v>
      </c>
      <c r="D71" s="47">
        <v>873</v>
      </c>
      <c r="E71" s="88">
        <f t="shared" si="5"/>
        <v>4.0250948851570115E-7</v>
      </c>
    </row>
    <row r="72" spans="1:5" x14ac:dyDescent="0.25">
      <c r="A72" s="47">
        <v>69</v>
      </c>
      <c r="B72" s="47">
        <v>4</v>
      </c>
      <c r="C72" s="88">
        <f t="shared" si="4"/>
        <v>3.9242696021877649E-8</v>
      </c>
      <c r="D72" s="47">
        <v>611</v>
      </c>
      <c r="E72" s="88">
        <f t="shared" si="5"/>
        <v>2.8171053549037049E-7</v>
      </c>
    </row>
    <row r="73" spans="1:5" x14ac:dyDescent="0.25">
      <c r="A73" s="47">
        <v>70</v>
      </c>
      <c r="B73" s="47">
        <v>6</v>
      </c>
      <c r="C73" s="88">
        <f t="shared" si="4"/>
        <v>5.8864044032816469E-8</v>
      </c>
      <c r="D73" s="47">
        <v>1471</v>
      </c>
      <c r="E73" s="88">
        <f t="shared" si="5"/>
        <v>6.7822618282542548E-7</v>
      </c>
    </row>
    <row r="74" spans="1:5" x14ac:dyDescent="0.25">
      <c r="A74" s="47">
        <v>71</v>
      </c>
      <c r="B74" s="47">
        <v>4</v>
      </c>
      <c r="C74" s="88">
        <f t="shared" si="4"/>
        <v>3.9242696021877649E-8</v>
      </c>
      <c r="D74" s="47">
        <v>1140</v>
      </c>
      <c r="E74" s="88">
        <f t="shared" si="5"/>
        <v>5.2561376507204963E-7</v>
      </c>
    </row>
    <row r="75" spans="1:5" x14ac:dyDescent="0.25">
      <c r="A75" s="47">
        <v>72</v>
      </c>
      <c r="B75" s="47">
        <v>2</v>
      </c>
      <c r="C75" s="88">
        <f t="shared" si="4"/>
        <v>1.9621348010938824E-8</v>
      </c>
      <c r="D75" s="47">
        <v>706</v>
      </c>
      <c r="E75" s="88">
        <f t="shared" si="5"/>
        <v>3.2551168257970794E-7</v>
      </c>
    </row>
    <row r="76" spans="1:5" x14ac:dyDescent="0.25">
      <c r="A76" s="47">
        <v>73</v>
      </c>
      <c r="B76" s="47">
        <v>4</v>
      </c>
      <c r="C76" s="88">
        <f t="shared" si="4"/>
        <v>3.9242696021877649E-8</v>
      </c>
      <c r="D76" s="47">
        <v>787</v>
      </c>
      <c r="E76" s="88">
        <f t="shared" si="5"/>
        <v>3.6285792378219569E-7</v>
      </c>
    </row>
    <row r="77" spans="1:5" x14ac:dyDescent="0.25">
      <c r="A77" s="47">
        <v>74</v>
      </c>
      <c r="B77" s="47">
        <v>5</v>
      </c>
      <c r="C77" s="88">
        <f t="shared" si="4"/>
        <v>4.9053370027347056E-8</v>
      </c>
      <c r="D77" s="47">
        <v>838</v>
      </c>
      <c r="E77" s="88">
        <f t="shared" si="5"/>
        <v>3.8637222379857684E-7</v>
      </c>
    </row>
    <row r="78" spans="1:5" x14ac:dyDescent="0.25">
      <c r="A78" s="47">
        <v>75</v>
      </c>
      <c r="B78" s="47">
        <v>6</v>
      </c>
      <c r="C78" s="88">
        <f t="shared" si="4"/>
        <v>5.8864044032816469E-8</v>
      </c>
      <c r="D78" s="47">
        <v>3765</v>
      </c>
      <c r="E78" s="88">
        <f t="shared" si="5"/>
        <v>1.7359086188563746E-6</v>
      </c>
    </row>
    <row r="79" spans="1:5" x14ac:dyDescent="0.25">
      <c r="A79" s="47">
        <v>76</v>
      </c>
      <c r="B79" s="47">
        <v>5</v>
      </c>
      <c r="C79" s="88">
        <f t="shared" si="4"/>
        <v>4.9053370027347056E-8</v>
      </c>
      <c r="D79" s="47">
        <v>531</v>
      </c>
      <c r="E79" s="88">
        <f t="shared" si="5"/>
        <v>2.4482535899408628E-7</v>
      </c>
    </row>
    <row r="80" spans="1:5" x14ac:dyDescent="0.25">
      <c r="A80" s="47">
        <v>77</v>
      </c>
      <c r="B80" s="47">
        <v>2</v>
      </c>
      <c r="C80" s="88">
        <f t="shared" si="4"/>
        <v>1.9621348010938824E-8</v>
      </c>
      <c r="D80" s="47">
        <v>240</v>
      </c>
      <c r="E80" s="88">
        <f t="shared" si="5"/>
        <v>1.1065552948885255E-7</v>
      </c>
    </row>
    <row r="81" spans="1:5" x14ac:dyDescent="0.25">
      <c r="A81" s="47">
        <v>78</v>
      </c>
      <c r="B81" s="47">
        <v>4</v>
      </c>
      <c r="C81" s="88">
        <f t="shared" si="4"/>
        <v>3.9242696021877649E-8</v>
      </c>
      <c r="D81" s="47">
        <v>691</v>
      </c>
      <c r="E81" s="88">
        <f t="shared" si="5"/>
        <v>3.1859571198665464E-7</v>
      </c>
    </row>
    <row r="82" spans="1:5" x14ac:dyDescent="0.25">
      <c r="A82" s="47">
        <v>79</v>
      </c>
      <c r="B82" s="47">
        <v>4</v>
      </c>
      <c r="C82" s="88">
        <f t="shared" si="4"/>
        <v>3.9242696021877649E-8</v>
      </c>
      <c r="D82" s="47">
        <v>640</v>
      </c>
      <c r="E82" s="88">
        <f t="shared" si="5"/>
        <v>2.9508141197027349E-7</v>
      </c>
    </row>
    <row r="83" spans="1:5" x14ac:dyDescent="0.25">
      <c r="A83" s="47">
        <v>80</v>
      </c>
      <c r="B83" s="47">
        <v>1</v>
      </c>
      <c r="C83" s="88">
        <f t="shared" si="4"/>
        <v>9.8106740054694121E-9</v>
      </c>
      <c r="D83" s="47">
        <v>88</v>
      </c>
      <c r="E83" s="88">
        <f t="shared" si="5"/>
        <v>4.05736941459126E-8</v>
      </c>
    </row>
    <row r="84" spans="1:5" x14ac:dyDescent="0.25">
      <c r="A84" s="47">
        <v>81</v>
      </c>
      <c r="B84" s="47">
        <v>2</v>
      </c>
      <c r="C84" s="88">
        <f t="shared" si="4"/>
        <v>1.9621348010938824E-8</v>
      </c>
      <c r="D84" s="47">
        <v>346</v>
      </c>
      <c r="E84" s="88">
        <f t="shared" si="5"/>
        <v>1.5952838834642909E-7</v>
      </c>
    </row>
    <row r="85" spans="1:5" x14ac:dyDescent="0.25">
      <c r="A85" s="47">
        <v>82</v>
      </c>
      <c r="B85" s="47">
        <v>4</v>
      </c>
      <c r="C85" s="88">
        <f t="shared" si="4"/>
        <v>3.9242696021877649E-8</v>
      </c>
      <c r="D85" s="47">
        <v>491</v>
      </c>
      <c r="E85" s="88">
        <f t="shared" si="5"/>
        <v>2.2638277074594418E-7</v>
      </c>
    </row>
    <row r="86" spans="1:5" x14ac:dyDescent="0.25">
      <c r="A86" s="47">
        <v>83</v>
      </c>
      <c r="B86" s="47">
        <v>1</v>
      </c>
      <c r="C86" s="88">
        <f t="shared" si="4"/>
        <v>9.8106740054694121E-9</v>
      </c>
      <c r="D86" s="47">
        <v>241</v>
      </c>
      <c r="E86" s="88">
        <f t="shared" si="5"/>
        <v>1.1111659419505611E-7</v>
      </c>
    </row>
    <row r="87" spans="1:5" x14ac:dyDescent="0.25">
      <c r="A87" s="47">
        <v>84</v>
      </c>
      <c r="B87" s="47">
        <v>5</v>
      </c>
      <c r="C87" s="88">
        <f t="shared" si="4"/>
        <v>4.9053370027347056E-8</v>
      </c>
      <c r="D87" s="47">
        <v>1004</v>
      </c>
      <c r="E87" s="88">
        <f t="shared" si="5"/>
        <v>4.6290896502836651E-7</v>
      </c>
    </row>
    <row r="88" spans="1:5" x14ac:dyDescent="0.25">
      <c r="A88" s="47">
        <v>85</v>
      </c>
      <c r="B88" s="47">
        <v>2</v>
      </c>
      <c r="C88" s="88">
        <f t="shared" si="4"/>
        <v>1.9621348010938824E-8</v>
      </c>
      <c r="D88" s="47">
        <v>255</v>
      </c>
      <c r="E88" s="88">
        <f t="shared" si="5"/>
        <v>1.1757150008190584E-7</v>
      </c>
    </row>
    <row r="89" spans="1:5" x14ac:dyDescent="0.25">
      <c r="A89" s="47">
        <v>86</v>
      </c>
      <c r="B89" s="47">
        <v>3</v>
      </c>
      <c r="C89" s="88">
        <f t="shared" si="4"/>
        <v>2.9432022016408235E-8</v>
      </c>
      <c r="D89" s="47">
        <v>690</v>
      </c>
      <c r="E89" s="88">
        <f t="shared" si="5"/>
        <v>3.181346472804511E-7</v>
      </c>
    </row>
    <row r="90" spans="1:5" x14ac:dyDescent="0.25">
      <c r="A90" s="47">
        <v>87</v>
      </c>
      <c r="B90" s="47">
        <v>2</v>
      </c>
      <c r="C90" s="88">
        <f t="shared" si="4"/>
        <v>1.9621348010938824E-8</v>
      </c>
      <c r="D90" s="47">
        <v>699</v>
      </c>
      <c r="E90" s="88">
        <f t="shared" si="5"/>
        <v>3.2228422963628309E-7</v>
      </c>
    </row>
    <row r="91" spans="1:5" x14ac:dyDescent="0.25">
      <c r="A91" s="47">
        <v>88</v>
      </c>
      <c r="B91" s="47">
        <v>2</v>
      </c>
      <c r="C91" s="88">
        <f t="shared" si="4"/>
        <v>1.9621348010938824E-8</v>
      </c>
      <c r="D91" s="47">
        <v>248</v>
      </c>
      <c r="E91" s="88">
        <f t="shared" si="5"/>
        <v>1.1434404713848097E-7</v>
      </c>
    </row>
    <row r="92" spans="1:5" x14ac:dyDescent="0.25">
      <c r="A92" s="47">
        <v>89</v>
      </c>
      <c r="B92" s="47">
        <v>4</v>
      </c>
      <c r="C92" s="88">
        <f t="shared" si="4"/>
        <v>3.9242696021877649E-8</v>
      </c>
      <c r="D92" s="47">
        <v>675</v>
      </c>
      <c r="E92" s="88">
        <f t="shared" si="5"/>
        <v>3.112186766873978E-7</v>
      </c>
    </row>
    <row r="93" spans="1:5" x14ac:dyDescent="0.25">
      <c r="A93" s="47">
        <v>90</v>
      </c>
      <c r="B93" s="47">
        <v>1</v>
      </c>
      <c r="C93" s="88">
        <f t="shared" si="4"/>
        <v>9.8106740054694121E-9</v>
      </c>
      <c r="D93" s="47">
        <v>365</v>
      </c>
      <c r="E93" s="88">
        <f t="shared" si="5"/>
        <v>1.6828861776429659E-7</v>
      </c>
    </row>
    <row r="94" spans="1:5" x14ac:dyDescent="0.25">
      <c r="A94" s="47">
        <v>91</v>
      </c>
      <c r="B94" s="47">
        <v>5</v>
      </c>
      <c r="C94" s="88">
        <f t="shared" si="4"/>
        <v>4.9053370027347056E-8</v>
      </c>
      <c r="D94" s="47">
        <v>1861</v>
      </c>
      <c r="E94" s="88">
        <f t="shared" si="5"/>
        <v>8.5804141824481082E-7</v>
      </c>
    </row>
    <row r="95" spans="1:5" x14ac:dyDescent="0.25">
      <c r="A95" s="47">
        <v>92</v>
      </c>
      <c r="B95" s="47">
        <v>1</v>
      </c>
      <c r="C95" s="88">
        <f t="shared" si="4"/>
        <v>9.8106740054694121E-9</v>
      </c>
      <c r="D95" s="47">
        <v>109</v>
      </c>
      <c r="E95" s="88">
        <f t="shared" si="5"/>
        <v>5.0256052976187201E-8</v>
      </c>
    </row>
    <row r="96" spans="1:5" x14ac:dyDescent="0.25">
      <c r="A96" s="47">
        <v>93</v>
      </c>
      <c r="B96" s="47">
        <v>1</v>
      </c>
      <c r="C96" s="88">
        <f t="shared" si="4"/>
        <v>9.8106740054694121E-9</v>
      </c>
      <c r="D96" s="47">
        <v>253</v>
      </c>
      <c r="E96" s="88">
        <f t="shared" si="5"/>
        <v>1.1664937066949874E-7</v>
      </c>
    </row>
    <row r="97" spans="1:5" x14ac:dyDescent="0.25">
      <c r="A97" s="47">
        <v>94</v>
      </c>
      <c r="B97" s="47">
        <v>2</v>
      </c>
      <c r="C97" s="88">
        <f t="shared" si="4"/>
        <v>1.9621348010938824E-8</v>
      </c>
      <c r="D97" s="47">
        <v>368</v>
      </c>
      <c r="E97" s="88">
        <f t="shared" si="5"/>
        <v>1.6967181188290724E-7</v>
      </c>
    </row>
    <row r="98" spans="1:5" x14ac:dyDescent="0.25">
      <c r="A98" s="47">
        <v>95</v>
      </c>
      <c r="B98" s="47">
        <v>4</v>
      </c>
      <c r="C98" s="88">
        <f t="shared" si="4"/>
        <v>3.9242696021877649E-8</v>
      </c>
      <c r="D98" s="47">
        <v>742</v>
      </c>
      <c r="E98" s="88">
        <f t="shared" si="5"/>
        <v>3.4211001200303579E-7</v>
      </c>
    </row>
    <row r="99" spans="1:5" x14ac:dyDescent="0.25">
      <c r="A99" s="47">
        <v>96</v>
      </c>
      <c r="B99" s="47">
        <v>2</v>
      </c>
      <c r="C99" s="88">
        <f t="shared" si="4"/>
        <v>1.9621348010938824E-8</v>
      </c>
      <c r="D99" s="47">
        <v>343</v>
      </c>
      <c r="E99" s="88">
        <f t="shared" si="5"/>
        <v>1.5814519422781844E-7</v>
      </c>
    </row>
    <row r="100" spans="1:5" x14ac:dyDescent="0.25">
      <c r="A100" s="47">
        <v>97</v>
      </c>
      <c r="B100" s="47">
        <v>1</v>
      </c>
      <c r="C100" s="88">
        <f t="shared" ref="C100:C131" si="6">B100/SUM(B$4:B$156)</f>
        <v>9.8106740054694121E-9</v>
      </c>
      <c r="D100" s="47">
        <v>260</v>
      </c>
      <c r="E100" s="88">
        <f t="shared" ref="E100:E131" si="7">D100/SUM(D$4:D$156)</f>
        <v>1.198768236129236E-7</v>
      </c>
    </row>
    <row r="101" spans="1:5" x14ac:dyDescent="0.25">
      <c r="A101" s="47">
        <v>99</v>
      </c>
      <c r="B101" s="47">
        <v>1</v>
      </c>
      <c r="C101" s="88">
        <f t="shared" si="6"/>
        <v>9.8106740054694121E-9</v>
      </c>
      <c r="D101" s="47">
        <v>139</v>
      </c>
      <c r="E101" s="88">
        <f t="shared" si="7"/>
        <v>6.4087994162293765E-8</v>
      </c>
    </row>
    <row r="102" spans="1:5" x14ac:dyDescent="0.25">
      <c r="A102" s="47">
        <v>100</v>
      </c>
      <c r="B102" s="47">
        <v>1</v>
      </c>
      <c r="C102" s="88">
        <f t="shared" si="6"/>
        <v>9.8106740054694121E-9</v>
      </c>
      <c r="D102" s="47">
        <v>124</v>
      </c>
      <c r="E102" s="88">
        <f t="shared" si="7"/>
        <v>5.7172023569240486E-8</v>
      </c>
    </row>
    <row r="103" spans="1:5" x14ac:dyDescent="0.25">
      <c r="A103" s="47">
        <v>101</v>
      </c>
      <c r="B103" s="47">
        <v>3</v>
      </c>
      <c r="C103" s="88">
        <f t="shared" si="6"/>
        <v>2.9432022016408235E-8</v>
      </c>
      <c r="D103" s="47">
        <v>1264</v>
      </c>
      <c r="E103" s="88">
        <f t="shared" si="7"/>
        <v>5.8278578864129009E-7</v>
      </c>
    </row>
    <row r="104" spans="1:5" x14ac:dyDescent="0.25">
      <c r="A104" s="47">
        <v>103</v>
      </c>
      <c r="B104" s="47">
        <v>2</v>
      </c>
      <c r="C104" s="88">
        <f t="shared" si="6"/>
        <v>1.9621348010938824E-8</v>
      </c>
      <c r="D104" s="47">
        <v>339</v>
      </c>
      <c r="E104" s="88">
        <f t="shared" si="7"/>
        <v>1.5630093540300424E-7</v>
      </c>
    </row>
    <row r="105" spans="1:5" x14ac:dyDescent="0.25">
      <c r="A105" s="47">
        <v>104</v>
      </c>
      <c r="B105" s="47">
        <v>1</v>
      </c>
      <c r="C105" s="88">
        <f t="shared" si="6"/>
        <v>9.8106740054694121E-9</v>
      </c>
      <c r="D105" s="47">
        <v>187</v>
      </c>
      <c r="E105" s="88">
        <f t="shared" si="7"/>
        <v>8.6219100060064289E-8</v>
      </c>
    </row>
    <row r="106" spans="1:5" x14ac:dyDescent="0.25">
      <c r="A106" s="47">
        <v>105</v>
      </c>
      <c r="B106" s="47">
        <v>2</v>
      </c>
      <c r="C106" s="88">
        <f t="shared" si="6"/>
        <v>1.9621348010938824E-8</v>
      </c>
      <c r="D106" s="47">
        <v>577</v>
      </c>
      <c r="E106" s="88">
        <f t="shared" si="7"/>
        <v>2.6603433547944967E-7</v>
      </c>
    </row>
    <row r="107" spans="1:5" x14ac:dyDescent="0.25">
      <c r="A107" s="47">
        <v>111</v>
      </c>
      <c r="B107" s="47">
        <v>1</v>
      </c>
      <c r="C107" s="88">
        <f t="shared" si="6"/>
        <v>9.8106740054694121E-9</v>
      </c>
      <c r="D107" s="47">
        <v>358</v>
      </c>
      <c r="E107" s="88">
        <f t="shared" si="7"/>
        <v>1.6506116482087174E-7</v>
      </c>
    </row>
    <row r="108" spans="1:5" x14ac:dyDescent="0.25">
      <c r="A108" s="47">
        <v>112</v>
      </c>
      <c r="B108" s="47">
        <v>3</v>
      </c>
      <c r="C108" s="88">
        <f t="shared" si="6"/>
        <v>2.9432022016408235E-8</v>
      </c>
      <c r="D108" s="47">
        <v>1019</v>
      </c>
      <c r="E108" s="88">
        <f t="shared" si="7"/>
        <v>4.6982493562141981E-7</v>
      </c>
    </row>
    <row r="109" spans="1:5" x14ac:dyDescent="0.25">
      <c r="A109" s="47">
        <v>113</v>
      </c>
      <c r="B109" s="47">
        <v>2</v>
      </c>
      <c r="C109" s="88">
        <f t="shared" si="6"/>
        <v>1.9621348010938824E-8</v>
      </c>
      <c r="D109" s="47">
        <v>1291</v>
      </c>
      <c r="E109" s="88">
        <f t="shared" si="7"/>
        <v>5.95234535708786E-7</v>
      </c>
    </row>
    <row r="110" spans="1:5" x14ac:dyDescent="0.25">
      <c r="A110" s="47">
        <v>114</v>
      </c>
      <c r="B110" s="47">
        <v>1</v>
      </c>
      <c r="C110" s="88">
        <f t="shared" si="6"/>
        <v>9.8106740054694121E-9</v>
      </c>
      <c r="D110" s="47">
        <v>365</v>
      </c>
      <c r="E110" s="88">
        <f t="shared" si="7"/>
        <v>1.6828861776429659E-7</v>
      </c>
    </row>
    <row r="111" spans="1:5" x14ac:dyDescent="0.25">
      <c r="A111" s="47">
        <v>116</v>
      </c>
      <c r="B111" s="47">
        <v>1</v>
      </c>
      <c r="C111" s="88">
        <f t="shared" si="6"/>
        <v>9.8106740054694121E-9</v>
      </c>
      <c r="D111" s="47">
        <v>1470</v>
      </c>
      <c r="E111" s="88">
        <f t="shared" si="7"/>
        <v>6.7776511811922188E-7</v>
      </c>
    </row>
    <row r="112" spans="1:5" x14ac:dyDescent="0.25">
      <c r="A112" s="47">
        <v>117</v>
      </c>
      <c r="B112" s="47">
        <v>1</v>
      </c>
      <c r="C112" s="88">
        <f t="shared" si="6"/>
        <v>9.8106740054694121E-9</v>
      </c>
      <c r="D112" s="47">
        <v>205</v>
      </c>
      <c r="E112" s="88">
        <f t="shared" si="7"/>
        <v>9.4518264771728229E-8</v>
      </c>
    </row>
    <row r="113" spans="1:5" x14ac:dyDescent="0.25">
      <c r="A113" s="47">
        <v>122</v>
      </c>
      <c r="B113" s="47">
        <v>1</v>
      </c>
      <c r="C113" s="88">
        <f t="shared" si="6"/>
        <v>9.8106740054694121E-9</v>
      </c>
      <c r="D113" s="47">
        <v>122</v>
      </c>
      <c r="E113" s="88">
        <f t="shared" si="7"/>
        <v>5.6249894156833381E-8</v>
      </c>
    </row>
    <row r="114" spans="1:5" x14ac:dyDescent="0.25">
      <c r="A114" s="47">
        <v>124</v>
      </c>
      <c r="B114" s="47">
        <v>2</v>
      </c>
      <c r="C114" s="88">
        <f t="shared" si="6"/>
        <v>1.9621348010938824E-8</v>
      </c>
      <c r="D114" s="47">
        <v>267</v>
      </c>
      <c r="E114" s="88">
        <f t="shared" si="7"/>
        <v>1.2310427655634846E-7</v>
      </c>
    </row>
    <row r="115" spans="1:5" x14ac:dyDescent="0.25">
      <c r="A115" s="47">
        <v>127</v>
      </c>
      <c r="B115" s="47">
        <v>2</v>
      </c>
      <c r="C115" s="88">
        <f t="shared" si="6"/>
        <v>1.9621348010938824E-8</v>
      </c>
      <c r="D115" s="47">
        <v>708</v>
      </c>
      <c r="E115" s="88">
        <f t="shared" si="7"/>
        <v>3.2643381199211503E-7</v>
      </c>
    </row>
    <row r="116" spans="1:5" x14ac:dyDescent="0.25">
      <c r="A116" s="47">
        <v>131</v>
      </c>
      <c r="B116" s="47">
        <v>2</v>
      </c>
      <c r="C116" s="88">
        <f t="shared" si="6"/>
        <v>1.9621348010938824E-8</v>
      </c>
      <c r="D116" s="47">
        <v>382</v>
      </c>
      <c r="E116" s="88">
        <f t="shared" si="7"/>
        <v>1.7612671776975697E-7</v>
      </c>
    </row>
    <row r="117" spans="1:5" x14ac:dyDescent="0.25">
      <c r="A117" s="47">
        <v>133</v>
      </c>
      <c r="B117" s="47">
        <v>1</v>
      </c>
      <c r="C117" s="88">
        <f t="shared" si="6"/>
        <v>9.8106740054694121E-9</v>
      </c>
      <c r="D117" s="47">
        <v>152</v>
      </c>
      <c r="E117" s="88">
        <f t="shared" si="7"/>
        <v>7.0081835342939952E-8</v>
      </c>
    </row>
    <row r="118" spans="1:5" x14ac:dyDescent="0.25">
      <c r="A118" s="47">
        <v>134</v>
      </c>
      <c r="B118" s="47">
        <v>1</v>
      </c>
      <c r="C118" s="88">
        <f t="shared" si="6"/>
        <v>9.8106740054694121E-9</v>
      </c>
      <c r="D118" s="47">
        <v>150</v>
      </c>
      <c r="E118" s="88">
        <f t="shared" si="7"/>
        <v>6.9159705930532853E-8</v>
      </c>
    </row>
    <row r="119" spans="1:5" x14ac:dyDescent="0.25">
      <c r="A119" s="47">
        <v>136</v>
      </c>
      <c r="B119" s="47">
        <v>1</v>
      </c>
      <c r="C119" s="88">
        <f t="shared" si="6"/>
        <v>9.8106740054694121E-9</v>
      </c>
      <c r="D119" s="47">
        <v>155</v>
      </c>
      <c r="E119" s="88">
        <f t="shared" si="7"/>
        <v>7.1465029461550606E-8</v>
      </c>
    </row>
    <row r="120" spans="1:5" x14ac:dyDescent="0.25">
      <c r="A120" s="47">
        <v>140</v>
      </c>
      <c r="B120" s="47">
        <v>1</v>
      </c>
      <c r="C120" s="88">
        <f t="shared" si="6"/>
        <v>9.8106740054694121E-9</v>
      </c>
      <c r="D120" s="47">
        <v>186</v>
      </c>
      <c r="E120" s="88">
        <f t="shared" si="7"/>
        <v>8.5758035353860733E-8</v>
      </c>
    </row>
    <row r="121" spans="1:5" x14ac:dyDescent="0.25">
      <c r="A121" s="47">
        <v>142</v>
      </c>
      <c r="B121" s="47">
        <v>1</v>
      </c>
      <c r="C121" s="88">
        <f t="shared" si="6"/>
        <v>9.8106740054694121E-9</v>
      </c>
      <c r="D121" s="47">
        <v>273</v>
      </c>
      <c r="E121" s="88">
        <f t="shared" si="7"/>
        <v>1.2587066479356979E-7</v>
      </c>
    </row>
    <row r="122" spans="1:5" x14ac:dyDescent="0.25">
      <c r="A122" s="47">
        <v>148</v>
      </c>
      <c r="B122" s="47">
        <v>1</v>
      </c>
      <c r="C122" s="88">
        <f t="shared" si="6"/>
        <v>9.8106740054694121E-9</v>
      </c>
      <c r="D122" s="47">
        <v>148</v>
      </c>
      <c r="E122" s="88">
        <f t="shared" si="7"/>
        <v>6.8237576518125742E-8</v>
      </c>
    </row>
    <row r="123" spans="1:5" x14ac:dyDescent="0.25">
      <c r="A123" s="47">
        <v>149</v>
      </c>
      <c r="B123" s="47">
        <v>1</v>
      </c>
      <c r="C123" s="88">
        <f t="shared" si="6"/>
        <v>9.8106740054694121E-9</v>
      </c>
      <c r="D123" s="47">
        <v>160</v>
      </c>
      <c r="E123" s="88">
        <f t="shared" si="7"/>
        <v>7.3770352992568373E-8</v>
      </c>
    </row>
    <row r="124" spans="1:5" x14ac:dyDescent="0.25">
      <c r="A124" s="47">
        <v>151</v>
      </c>
      <c r="B124" s="47">
        <v>1</v>
      </c>
      <c r="C124" s="88">
        <f t="shared" si="6"/>
        <v>9.8106740054694121E-9</v>
      </c>
      <c r="D124" s="47">
        <v>179</v>
      </c>
      <c r="E124" s="88">
        <f t="shared" si="7"/>
        <v>8.2530582410435868E-8</v>
      </c>
    </row>
    <row r="125" spans="1:5" x14ac:dyDescent="0.25">
      <c r="A125" s="47">
        <v>154</v>
      </c>
      <c r="B125" s="47">
        <v>2</v>
      </c>
      <c r="C125" s="88">
        <f t="shared" si="6"/>
        <v>1.9621348010938824E-8</v>
      </c>
      <c r="D125" s="47">
        <v>673</v>
      </c>
      <c r="E125" s="88">
        <f t="shared" si="7"/>
        <v>3.1029654727499072E-7</v>
      </c>
    </row>
    <row r="126" spans="1:5" x14ac:dyDescent="0.25">
      <c r="A126" s="47">
        <v>158</v>
      </c>
      <c r="B126" s="47">
        <v>1</v>
      </c>
      <c r="C126" s="88">
        <f t="shared" si="6"/>
        <v>9.8106740054694121E-9</v>
      </c>
      <c r="D126" s="47">
        <v>209</v>
      </c>
      <c r="E126" s="88">
        <f t="shared" si="7"/>
        <v>9.6362523596542439E-8</v>
      </c>
    </row>
    <row r="127" spans="1:5" x14ac:dyDescent="0.25">
      <c r="A127" s="47">
        <v>160</v>
      </c>
      <c r="B127" s="47">
        <v>1</v>
      </c>
      <c r="C127" s="88">
        <f t="shared" si="6"/>
        <v>9.8106740054694121E-9</v>
      </c>
      <c r="D127" s="47">
        <v>1046</v>
      </c>
      <c r="E127" s="88">
        <f t="shared" si="7"/>
        <v>4.8227368268891567E-7</v>
      </c>
    </row>
    <row r="128" spans="1:5" x14ac:dyDescent="0.25">
      <c r="A128" s="47">
        <v>161</v>
      </c>
      <c r="B128" s="47">
        <v>1</v>
      </c>
      <c r="C128" s="88">
        <f t="shared" si="6"/>
        <v>9.8106740054694121E-9</v>
      </c>
      <c r="D128" s="47">
        <v>205</v>
      </c>
      <c r="E128" s="88">
        <f t="shared" si="7"/>
        <v>9.4518264771728229E-8</v>
      </c>
    </row>
    <row r="129" spans="1:5" x14ac:dyDescent="0.25">
      <c r="A129" s="47">
        <v>167</v>
      </c>
      <c r="B129" s="47">
        <v>1</v>
      </c>
      <c r="C129" s="88">
        <f t="shared" si="6"/>
        <v>9.8106740054694121E-9</v>
      </c>
      <c r="D129" s="47">
        <v>167</v>
      </c>
      <c r="E129" s="88">
        <f t="shared" si="7"/>
        <v>7.6997805935993237E-8</v>
      </c>
    </row>
    <row r="130" spans="1:5" x14ac:dyDescent="0.25">
      <c r="A130" s="47">
        <v>169</v>
      </c>
      <c r="B130" s="47">
        <v>2</v>
      </c>
      <c r="C130" s="88">
        <f t="shared" si="6"/>
        <v>1.9621348010938824E-8</v>
      </c>
      <c r="D130" s="47">
        <v>770</v>
      </c>
      <c r="E130" s="88">
        <f t="shared" si="7"/>
        <v>3.5501982377673531E-7</v>
      </c>
    </row>
    <row r="131" spans="1:5" x14ac:dyDescent="0.25">
      <c r="A131" s="47">
        <v>172</v>
      </c>
      <c r="B131" s="47">
        <v>1</v>
      </c>
      <c r="C131" s="88">
        <f t="shared" si="6"/>
        <v>9.8106740054694121E-9</v>
      </c>
      <c r="D131" s="47">
        <v>211</v>
      </c>
      <c r="E131" s="88">
        <f t="shared" si="7"/>
        <v>9.7284653008949538E-8</v>
      </c>
    </row>
    <row r="132" spans="1:5" x14ac:dyDescent="0.25">
      <c r="A132" s="47">
        <v>185</v>
      </c>
      <c r="B132" s="47">
        <v>1</v>
      </c>
      <c r="C132" s="88">
        <f t="shared" ref="C132:C156" si="8">B132/SUM(B$4:B$156)</f>
        <v>9.8106740054694121E-9</v>
      </c>
      <c r="D132" s="47">
        <v>769</v>
      </c>
      <c r="E132" s="88">
        <f t="shared" ref="E132:E156" si="9">D132/SUM(D$4:D$156)</f>
        <v>3.5455875907053171E-7</v>
      </c>
    </row>
    <row r="133" spans="1:5" x14ac:dyDescent="0.25">
      <c r="A133" s="47">
        <v>190</v>
      </c>
      <c r="B133" s="47">
        <v>1</v>
      </c>
      <c r="C133" s="88">
        <f t="shared" si="8"/>
        <v>9.8106740054694121E-9</v>
      </c>
      <c r="D133" s="47">
        <v>1805</v>
      </c>
      <c r="E133" s="88">
        <f t="shared" si="9"/>
        <v>8.322217946974119E-7</v>
      </c>
    </row>
    <row r="134" spans="1:5" x14ac:dyDescent="0.25">
      <c r="A134" s="47">
        <v>196</v>
      </c>
      <c r="B134" s="47">
        <v>1</v>
      </c>
      <c r="C134" s="88">
        <f t="shared" si="8"/>
        <v>9.8106740054694121E-9</v>
      </c>
      <c r="D134" s="47">
        <v>196</v>
      </c>
      <c r="E134" s="88">
        <f t="shared" si="9"/>
        <v>9.0368682415896252E-8</v>
      </c>
    </row>
    <row r="135" spans="1:5" x14ac:dyDescent="0.25">
      <c r="A135" s="47">
        <v>211</v>
      </c>
      <c r="B135" s="47">
        <v>1</v>
      </c>
      <c r="C135" s="88">
        <f t="shared" si="8"/>
        <v>9.8106740054694121E-9</v>
      </c>
      <c r="D135" s="47">
        <v>287</v>
      </c>
      <c r="E135" s="88">
        <f t="shared" si="9"/>
        <v>1.3232557068041952E-7</v>
      </c>
    </row>
    <row r="136" spans="1:5" x14ac:dyDescent="0.25">
      <c r="A136" s="47">
        <v>221</v>
      </c>
      <c r="B136" s="47">
        <v>2</v>
      </c>
      <c r="C136" s="88">
        <f t="shared" si="8"/>
        <v>1.9621348010938824E-8</v>
      </c>
      <c r="D136" s="47">
        <v>2775</v>
      </c>
      <c r="E136" s="88">
        <f t="shared" si="9"/>
        <v>1.2794545597148577E-6</v>
      </c>
    </row>
    <row r="137" spans="1:5" x14ac:dyDescent="0.25">
      <c r="A137" s="47">
        <v>222</v>
      </c>
      <c r="B137" s="47">
        <v>1</v>
      </c>
      <c r="C137" s="88">
        <f t="shared" si="8"/>
        <v>9.8106740054694121E-9</v>
      </c>
      <c r="D137" s="47">
        <v>242</v>
      </c>
      <c r="E137" s="88">
        <f t="shared" si="9"/>
        <v>1.1157765890125966E-7</v>
      </c>
    </row>
    <row r="138" spans="1:5" x14ac:dyDescent="0.25">
      <c r="A138" s="47">
        <v>229</v>
      </c>
      <c r="B138" s="47">
        <v>1</v>
      </c>
      <c r="C138" s="88">
        <f t="shared" si="8"/>
        <v>9.8106740054694121E-9</v>
      </c>
      <c r="D138" s="47">
        <v>229</v>
      </c>
      <c r="E138" s="88">
        <f t="shared" si="9"/>
        <v>1.0558381772061348E-7</v>
      </c>
    </row>
    <row r="139" spans="1:5" x14ac:dyDescent="0.25">
      <c r="A139" s="47">
        <v>232</v>
      </c>
      <c r="B139" s="47">
        <v>1</v>
      </c>
      <c r="C139" s="88">
        <f t="shared" si="8"/>
        <v>9.8106740054694121E-9</v>
      </c>
      <c r="D139" s="47">
        <v>232</v>
      </c>
      <c r="E139" s="88">
        <f t="shared" si="9"/>
        <v>1.0696701183922413E-7</v>
      </c>
    </row>
    <row r="140" spans="1:5" x14ac:dyDescent="0.25">
      <c r="A140" s="47">
        <v>240</v>
      </c>
      <c r="B140" s="47">
        <v>1</v>
      </c>
      <c r="C140" s="88">
        <f t="shared" si="8"/>
        <v>9.8106740054694121E-9</v>
      </c>
      <c r="D140" s="47">
        <v>240</v>
      </c>
      <c r="E140" s="88">
        <f t="shared" si="9"/>
        <v>1.1065552948885255E-7</v>
      </c>
    </row>
    <row r="141" spans="1:5" x14ac:dyDescent="0.25">
      <c r="A141" s="47">
        <v>247</v>
      </c>
      <c r="B141" s="47">
        <v>1</v>
      </c>
      <c r="C141" s="88">
        <f t="shared" si="8"/>
        <v>9.8106740054694121E-9</v>
      </c>
      <c r="D141" s="47">
        <v>247</v>
      </c>
      <c r="E141" s="88">
        <f t="shared" si="9"/>
        <v>1.1388298243227742E-7</v>
      </c>
    </row>
    <row r="142" spans="1:5" x14ac:dyDescent="0.25">
      <c r="A142" s="47">
        <v>259</v>
      </c>
      <c r="B142" s="47">
        <v>1</v>
      </c>
      <c r="C142" s="88">
        <f t="shared" si="8"/>
        <v>9.8106740054694121E-9</v>
      </c>
      <c r="D142" s="47">
        <v>592</v>
      </c>
      <c r="E142" s="88">
        <f t="shared" si="9"/>
        <v>2.7295030607250297E-7</v>
      </c>
    </row>
    <row r="143" spans="1:5" x14ac:dyDescent="0.25">
      <c r="A143" s="47">
        <v>270</v>
      </c>
      <c r="B143" s="47">
        <v>1</v>
      </c>
      <c r="C143" s="88">
        <f t="shared" si="8"/>
        <v>9.8106740054694121E-9</v>
      </c>
      <c r="D143" s="47">
        <v>447</v>
      </c>
      <c r="E143" s="88">
        <f t="shared" si="9"/>
        <v>2.0609592367298788E-7</v>
      </c>
    </row>
    <row r="144" spans="1:5" x14ac:dyDescent="0.25">
      <c r="A144" s="47">
        <v>295</v>
      </c>
      <c r="B144" s="47">
        <v>1</v>
      </c>
      <c r="C144" s="88">
        <f t="shared" si="8"/>
        <v>9.8106740054694121E-9</v>
      </c>
      <c r="D144" s="47">
        <v>646</v>
      </c>
      <c r="E144" s="88">
        <f t="shared" si="9"/>
        <v>2.978478002074948E-7</v>
      </c>
    </row>
    <row r="145" spans="1:5" x14ac:dyDescent="0.25">
      <c r="A145" s="47">
        <v>300</v>
      </c>
      <c r="B145" s="47">
        <v>1</v>
      </c>
      <c r="C145" s="88">
        <f t="shared" si="8"/>
        <v>9.8106740054694121E-9</v>
      </c>
      <c r="D145" s="47">
        <v>300</v>
      </c>
      <c r="E145" s="88">
        <f t="shared" si="9"/>
        <v>1.3831941186106571E-7</v>
      </c>
    </row>
    <row r="146" spans="1:5" x14ac:dyDescent="0.25">
      <c r="A146" s="47">
        <v>317</v>
      </c>
      <c r="B146" s="47">
        <v>1</v>
      </c>
      <c r="C146" s="88">
        <f t="shared" si="8"/>
        <v>9.8106740054694121E-9</v>
      </c>
      <c r="D146" s="47">
        <v>725</v>
      </c>
      <c r="E146" s="88">
        <f t="shared" si="9"/>
        <v>3.3427191199757541E-7</v>
      </c>
    </row>
    <row r="147" spans="1:5" x14ac:dyDescent="0.25">
      <c r="A147" s="47">
        <v>326</v>
      </c>
      <c r="B147" s="47">
        <v>1</v>
      </c>
      <c r="C147" s="88">
        <f t="shared" si="8"/>
        <v>9.8106740054694121E-9</v>
      </c>
      <c r="D147" s="47">
        <v>12081</v>
      </c>
      <c r="E147" s="88">
        <f t="shared" si="9"/>
        <v>5.5701227156451153E-6</v>
      </c>
    </row>
    <row r="148" spans="1:5" x14ac:dyDescent="0.25">
      <c r="A148" s="47">
        <v>409</v>
      </c>
      <c r="B148" s="47">
        <v>1</v>
      </c>
      <c r="C148" s="88">
        <f t="shared" si="8"/>
        <v>9.8106740054694121E-9</v>
      </c>
      <c r="D148" s="47">
        <v>6963</v>
      </c>
      <c r="E148" s="88">
        <f t="shared" si="9"/>
        <v>3.2103935492953346E-6</v>
      </c>
    </row>
    <row r="149" spans="1:5" x14ac:dyDescent="0.25">
      <c r="A149" s="47">
        <v>432</v>
      </c>
      <c r="B149" s="47">
        <v>1</v>
      </c>
      <c r="C149" s="88">
        <f t="shared" si="8"/>
        <v>9.8106740054694121E-9</v>
      </c>
      <c r="D149" s="47">
        <v>2241</v>
      </c>
      <c r="E149" s="88">
        <f t="shared" si="9"/>
        <v>1.0332460066021607E-6</v>
      </c>
    </row>
    <row r="150" spans="1:5" x14ac:dyDescent="0.25">
      <c r="A150" s="47">
        <v>435</v>
      </c>
      <c r="B150" s="47">
        <v>1</v>
      </c>
      <c r="C150" s="88">
        <f t="shared" si="8"/>
        <v>9.8106740054694121E-9</v>
      </c>
      <c r="D150" s="47">
        <v>435</v>
      </c>
      <c r="E150" s="88">
        <f t="shared" si="9"/>
        <v>2.0056314719854526E-7</v>
      </c>
    </row>
    <row r="151" spans="1:5" x14ac:dyDescent="0.25">
      <c r="A151" s="47">
        <v>626</v>
      </c>
      <c r="B151" s="47">
        <v>1</v>
      </c>
      <c r="C151" s="88">
        <f t="shared" si="8"/>
        <v>9.8106740054694121E-9</v>
      </c>
      <c r="D151" s="47">
        <v>626</v>
      </c>
      <c r="E151" s="88">
        <f t="shared" si="9"/>
        <v>2.8862650608342373E-7</v>
      </c>
    </row>
    <row r="152" spans="1:5" x14ac:dyDescent="0.25">
      <c r="A152" s="47">
        <v>662</v>
      </c>
      <c r="B152" s="47">
        <v>1</v>
      </c>
      <c r="C152" s="88">
        <f t="shared" si="8"/>
        <v>9.8106740054694121E-9</v>
      </c>
      <c r="D152" s="47">
        <v>662</v>
      </c>
      <c r="E152" s="88">
        <f t="shared" si="9"/>
        <v>3.0522483550675164E-7</v>
      </c>
    </row>
    <row r="153" spans="1:5" x14ac:dyDescent="0.25">
      <c r="A153" s="47">
        <v>698</v>
      </c>
      <c r="B153" s="47">
        <v>1</v>
      </c>
      <c r="C153" s="88">
        <f t="shared" si="8"/>
        <v>9.8106740054694121E-9</v>
      </c>
      <c r="D153" s="47">
        <v>2227</v>
      </c>
      <c r="E153" s="88">
        <f t="shared" si="9"/>
        <v>1.026791100715311E-6</v>
      </c>
    </row>
    <row r="154" spans="1:5" x14ac:dyDescent="0.25">
      <c r="A154" s="47">
        <v>707</v>
      </c>
      <c r="B154" s="47">
        <v>1</v>
      </c>
      <c r="C154" s="88">
        <f t="shared" si="8"/>
        <v>9.8106740054694121E-9</v>
      </c>
      <c r="D154" s="47">
        <v>2779</v>
      </c>
      <c r="E154" s="88">
        <f t="shared" si="9"/>
        <v>1.2812988185396719E-6</v>
      </c>
    </row>
    <row r="155" spans="1:5" x14ac:dyDescent="0.25">
      <c r="A155" s="47">
        <v>724</v>
      </c>
      <c r="B155" s="47">
        <v>1</v>
      </c>
      <c r="C155" s="88">
        <f t="shared" si="8"/>
        <v>9.8106740054694121E-9</v>
      </c>
      <c r="D155" s="47">
        <v>830</v>
      </c>
      <c r="E155" s="88">
        <f t="shared" si="9"/>
        <v>3.8268370614894839E-7</v>
      </c>
    </row>
    <row r="156" spans="1:5" x14ac:dyDescent="0.25">
      <c r="A156" s="47">
        <v>958</v>
      </c>
      <c r="B156" s="47">
        <v>1</v>
      </c>
      <c r="C156" s="88">
        <f t="shared" si="8"/>
        <v>9.8106740054694121E-9</v>
      </c>
      <c r="D156" s="47">
        <v>2972</v>
      </c>
      <c r="E156" s="88">
        <f t="shared" si="9"/>
        <v>1.3702843068369576E-6</v>
      </c>
    </row>
    <row r="157" spans="1:5" x14ac:dyDescent="0.25">
      <c r="D157" s="86"/>
      <c r="E157" s="86"/>
    </row>
    <row r="158" spans="1:5" x14ac:dyDescent="0.25">
      <c r="D158" s="86"/>
      <c r="E158" s="86"/>
    </row>
    <row r="159" spans="1:5" x14ac:dyDescent="0.25">
      <c r="D159" s="86"/>
      <c r="E159" s="86"/>
    </row>
    <row r="160" spans="1:5" x14ac:dyDescent="0.25">
      <c r="D160" s="86"/>
      <c r="E160" s="86"/>
    </row>
    <row r="161" spans="4:5" x14ac:dyDescent="0.25">
      <c r="D161" s="86"/>
      <c r="E161" s="86"/>
    </row>
    <row r="162" spans="4:5" x14ac:dyDescent="0.25">
      <c r="D162" s="86"/>
      <c r="E162" s="86"/>
    </row>
    <row r="163" spans="4:5" x14ac:dyDescent="0.25">
      <c r="D163" s="86"/>
      <c r="E163" s="86"/>
    </row>
    <row r="164" spans="4:5" x14ac:dyDescent="0.25">
      <c r="D164" s="86"/>
      <c r="E164" s="86"/>
    </row>
    <row r="165" spans="4:5" x14ac:dyDescent="0.25">
      <c r="D165" s="86"/>
      <c r="E165" s="86"/>
    </row>
    <row r="166" spans="4:5" x14ac:dyDescent="0.25">
      <c r="D166" s="86"/>
      <c r="E166" s="86"/>
    </row>
    <row r="167" spans="4:5" x14ac:dyDescent="0.25">
      <c r="D167" s="86"/>
      <c r="E167" s="86"/>
    </row>
    <row r="168" spans="4:5" x14ac:dyDescent="0.25">
      <c r="D168" s="86"/>
      <c r="E168" s="86"/>
    </row>
    <row r="169" spans="4:5" x14ac:dyDescent="0.25">
      <c r="D169" s="86"/>
      <c r="E169" s="86"/>
    </row>
    <row r="170" spans="4:5" x14ac:dyDescent="0.25">
      <c r="D170" s="86"/>
      <c r="E170" s="86"/>
    </row>
    <row r="171" spans="4:5" x14ac:dyDescent="0.25">
      <c r="D171" s="86"/>
      <c r="E171" s="86"/>
    </row>
    <row r="172" spans="4:5" x14ac:dyDescent="0.25">
      <c r="D172" s="86"/>
      <c r="E172" s="86"/>
    </row>
    <row r="173" spans="4:5" x14ac:dyDescent="0.25">
      <c r="D173" s="86"/>
      <c r="E173" s="86"/>
    </row>
    <row r="174" spans="4:5" x14ac:dyDescent="0.25">
      <c r="D174" s="86"/>
      <c r="E174" s="86"/>
    </row>
    <row r="175" spans="4:5" x14ac:dyDescent="0.25">
      <c r="D175" s="86"/>
      <c r="E175" s="86"/>
    </row>
    <row r="176" spans="4:5" x14ac:dyDescent="0.25">
      <c r="D176" s="86"/>
      <c r="E176" s="86"/>
    </row>
    <row r="177" spans="4:5" x14ac:dyDescent="0.25">
      <c r="D177" s="86"/>
      <c r="E177" s="86"/>
    </row>
    <row r="178" spans="4:5" x14ac:dyDescent="0.25">
      <c r="D178" s="86"/>
      <c r="E178" s="86"/>
    </row>
    <row r="179" spans="4:5" x14ac:dyDescent="0.25">
      <c r="D179" s="86"/>
      <c r="E179" s="86"/>
    </row>
    <row r="180" spans="4:5" x14ac:dyDescent="0.25">
      <c r="D180" s="86"/>
      <c r="E180" s="86"/>
    </row>
    <row r="181" spans="4:5" x14ac:dyDescent="0.25">
      <c r="D181" s="86"/>
      <c r="E181" s="86"/>
    </row>
    <row r="182" spans="4:5" x14ac:dyDescent="0.25">
      <c r="D182" s="86"/>
      <c r="E182" s="86"/>
    </row>
    <row r="183" spans="4:5" x14ac:dyDescent="0.25">
      <c r="D183" s="86"/>
      <c r="E183" s="86"/>
    </row>
    <row r="184" spans="4:5" x14ac:dyDescent="0.25">
      <c r="D184" s="86"/>
      <c r="E184" s="86"/>
    </row>
    <row r="185" spans="4:5" x14ac:dyDescent="0.25">
      <c r="D185" s="86"/>
      <c r="E185" s="86"/>
    </row>
    <row r="186" spans="4:5" x14ac:dyDescent="0.25">
      <c r="D186" s="86"/>
      <c r="E186" s="86"/>
    </row>
    <row r="187" spans="4:5" x14ac:dyDescent="0.25">
      <c r="D187" s="86"/>
      <c r="E187" s="86"/>
    </row>
    <row r="188" spans="4:5" x14ac:dyDescent="0.25">
      <c r="D188" s="86"/>
      <c r="E188" s="86"/>
    </row>
    <row r="189" spans="4:5" x14ac:dyDescent="0.25">
      <c r="D189" s="86"/>
      <c r="E189" s="86"/>
    </row>
    <row r="190" spans="4:5" x14ac:dyDescent="0.25">
      <c r="D190" s="86"/>
      <c r="E190" s="86"/>
    </row>
    <row r="191" spans="4:5" x14ac:dyDescent="0.25">
      <c r="D191" s="86"/>
      <c r="E191" s="86"/>
    </row>
    <row r="192" spans="4:5" x14ac:dyDescent="0.25">
      <c r="D192" s="86"/>
      <c r="E192" s="86"/>
    </row>
    <row r="193" spans="4:5" x14ac:dyDescent="0.25">
      <c r="D193" s="86"/>
      <c r="E193" s="86"/>
    </row>
    <row r="194" spans="4:5" x14ac:dyDescent="0.25">
      <c r="D194" s="86"/>
      <c r="E194" s="86"/>
    </row>
    <row r="195" spans="4:5" x14ac:dyDescent="0.25">
      <c r="D195" s="86"/>
      <c r="E195" s="86"/>
    </row>
    <row r="196" spans="4:5" x14ac:dyDescent="0.25">
      <c r="D196" s="86"/>
      <c r="E196" s="86"/>
    </row>
    <row r="197" spans="4:5" x14ac:dyDescent="0.25">
      <c r="D197" s="86"/>
      <c r="E197" s="86"/>
    </row>
    <row r="198" spans="4:5" x14ac:dyDescent="0.25">
      <c r="D198" s="86"/>
      <c r="E198" s="86"/>
    </row>
    <row r="199" spans="4:5" x14ac:dyDescent="0.25">
      <c r="D199" s="86"/>
      <c r="E199" s="86"/>
    </row>
    <row r="200" spans="4:5" x14ac:dyDescent="0.25">
      <c r="D200" s="86"/>
      <c r="E200" s="86"/>
    </row>
    <row r="201" spans="4:5" x14ac:dyDescent="0.25">
      <c r="D201" s="86"/>
      <c r="E201" s="86"/>
    </row>
    <row r="202" spans="4:5" x14ac:dyDescent="0.25">
      <c r="D202" s="86"/>
      <c r="E202" s="86"/>
    </row>
    <row r="203" spans="4:5" x14ac:dyDescent="0.25">
      <c r="D203" s="86"/>
      <c r="E203" s="86"/>
    </row>
    <row r="204" spans="4:5" x14ac:dyDescent="0.25">
      <c r="D204" s="86"/>
      <c r="E204" s="86"/>
    </row>
    <row r="205" spans="4:5" x14ac:dyDescent="0.25">
      <c r="D205" s="86"/>
      <c r="E205" s="86"/>
    </row>
    <row r="206" spans="4:5" x14ac:dyDescent="0.25">
      <c r="D206" s="86"/>
      <c r="E206" s="86"/>
    </row>
    <row r="207" spans="4:5" x14ac:dyDescent="0.25">
      <c r="D207" s="86"/>
      <c r="E207" s="86"/>
    </row>
    <row r="208" spans="4:5" x14ac:dyDescent="0.25">
      <c r="D208" s="86"/>
      <c r="E208" s="86"/>
    </row>
    <row r="209" spans="4:5" x14ac:dyDescent="0.25">
      <c r="D209" s="86"/>
      <c r="E209" s="86"/>
    </row>
    <row r="210" spans="4:5" x14ac:dyDescent="0.25">
      <c r="D210" s="86"/>
      <c r="E210" s="86"/>
    </row>
    <row r="211" spans="4:5" x14ac:dyDescent="0.25">
      <c r="D211" s="86"/>
      <c r="E211" s="86"/>
    </row>
    <row r="212" spans="4:5" x14ac:dyDescent="0.25">
      <c r="D212" s="86"/>
      <c r="E212" s="86"/>
    </row>
    <row r="213" spans="4:5" x14ac:dyDescent="0.25">
      <c r="D213" s="86"/>
      <c r="E213" s="86"/>
    </row>
    <row r="214" spans="4:5" x14ac:dyDescent="0.25">
      <c r="D214" s="86"/>
      <c r="E214" s="86"/>
    </row>
    <row r="215" spans="4:5" x14ac:dyDescent="0.25">
      <c r="D215" s="86"/>
      <c r="E215" s="86"/>
    </row>
    <row r="216" spans="4:5" x14ac:dyDescent="0.25">
      <c r="D216" s="86"/>
      <c r="E216" s="86"/>
    </row>
    <row r="217" spans="4:5" x14ac:dyDescent="0.25">
      <c r="D217" s="86"/>
      <c r="E217" s="86"/>
    </row>
    <row r="218" spans="4:5" x14ac:dyDescent="0.25">
      <c r="D218" s="86"/>
      <c r="E218" s="86"/>
    </row>
    <row r="219" spans="4:5" x14ac:dyDescent="0.25">
      <c r="D219" s="86"/>
      <c r="E219" s="86"/>
    </row>
    <row r="220" spans="4:5" x14ac:dyDescent="0.25">
      <c r="D220" s="86"/>
      <c r="E220" s="86"/>
    </row>
    <row r="221" spans="4:5" x14ac:dyDescent="0.25">
      <c r="D221" s="86"/>
      <c r="E221" s="86"/>
    </row>
    <row r="222" spans="4:5" x14ac:dyDescent="0.25">
      <c r="D222" s="86"/>
      <c r="E222" s="86"/>
    </row>
    <row r="223" spans="4:5" x14ac:dyDescent="0.25">
      <c r="D223" s="86"/>
      <c r="E223" s="86"/>
    </row>
    <row r="224" spans="4:5" x14ac:dyDescent="0.25">
      <c r="D224" s="86"/>
      <c r="E224" s="86"/>
    </row>
    <row r="225" spans="4:5" x14ac:dyDescent="0.25">
      <c r="D225" s="86"/>
      <c r="E225" s="86"/>
    </row>
    <row r="226" spans="4:5" x14ac:dyDescent="0.25">
      <c r="D226" s="86"/>
      <c r="E226" s="86"/>
    </row>
    <row r="227" spans="4:5" x14ac:dyDescent="0.25">
      <c r="D227" s="86"/>
      <c r="E227" s="86"/>
    </row>
    <row r="228" spans="4:5" x14ac:dyDescent="0.25">
      <c r="D228" s="86"/>
      <c r="E228" s="86"/>
    </row>
    <row r="229" spans="4:5" x14ac:dyDescent="0.25">
      <c r="D229" s="86"/>
      <c r="E229" s="86"/>
    </row>
    <row r="230" spans="4:5" x14ac:dyDescent="0.25">
      <c r="D230" s="86"/>
      <c r="E230" s="86"/>
    </row>
    <row r="231" spans="4:5" x14ac:dyDescent="0.25">
      <c r="D231" s="86"/>
      <c r="E231" s="86"/>
    </row>
    <row r="232" spans="4:5" x14ac:dyDescent="0.25">
      <c r="D232" s="86"/>
      <c r="E232" s="86"/>
    </row>
    <row r="233" spans="4:5" x14ac:dyDescent="0.25">
      <c r="D233" s="86"/>
      <c r="E233" s="86"/>
    </row>
    <row r="234" spans="4:5" x14ac:dyDescent="0.25">
      <c r="D234" s="86"/>
      <c r="E234" s="86"/>
    </row>
    <row r="235" spans="4:5" x14ac:dyDescent="0.25">
      <c r="D235" s="86"/>
      <c r="E235" s="86"/>
    </row>
    <row r="236" spans="4:5" x14ac:dyDescent="0.25">
      <c r="D236" s="86"/>
      <c r="E236" s="86"/>
    </row>
    <row r="237" spans="4:5" x14ac:dyDescent="0.25">
      <c r="D237" s="86"/>
      <c r="E237" s="86"/>
    </row>
    <row r="238" spans="4:5" x14ac:dyDescent="0.25">
      <c r="D238" s="86"/>
      <c r="E238" s="86"/>
    </row>
    <row r="239" spans="4:5" x14ac:dyDescent="0.25">
      <c r="D239" s="86"/>
      <c r="E239" s="86"/>
    </row>
    <row r="240" spans="4:5" x14ac:dyDescent="0.25">
      <c r="D240" s="86"/>
      <c r="E240" s="86"/>
    </row>
    <row r="241" spans="4:5" x14ac:dyDescent="0.25">
      <c r="D241" s="86"/>
      <c r="E241" s="86"/>
    </row>
    <row r="242" spans="4:5" x14ac:dyDescent="0.25">
      <c r="D242" s="86"/>
      <c r="E242" s="86"/>
    </row>
    <row r="243" spans="4:5" x14ac:dyDescent="0.25">
      <c r="D243" s="86"/>
      <c r="E243" s="86"/>
    </row>
    <row r="244" spans="4:5" x14ac:dyDescent="0.25">
      <c r="D244" s="86"/>
      <c r="E244" s="86"/>
    </row>
    <row r="245" spans="4:5" x14ac:dyDescent="0.25">
      <c r="D245" s="86"/>
      <c r="E245" s="86"/>
    </row>
    <row r="246" spans="4:5" x14ac:dyDescent="0.25">
      <c r="D246" s="86"/>
      <c r="E246" s="86"/>
    </row>
    <row r="247" spans="4:5" x14ac:dyDescent="0.25">
      <c r="D247" s="86"/>
      <c r="E247" s="86"/>
    </row>
    <row r="248" spans="4:5" x14ac:dyDescent="0.25">
      <c r="D248" s="86"/>
      <c r="E248" s="86"/>
    </row>
  </sheetData>
  <pageMargins left="0.70866141732283472" right="0.70866141732283472" top="0.74803149606299213" bottom="0.74803149606299213" header="0.31496062992125984" footer="0.31496062992125984"/>
  <pageSetup paperSize="9" scale="24" firstPageNumber="0" orientation="landscape" r:id="rId1"/>
  <headerFooter>
    <oddHeader>&amp;CMethodological changes to HES - Data Tables v3.0</oddHeader>
    <oddFooter>&amp;LCopyright © 2020 NHS Digital&amp;RPage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99B96-85FD-4389-80CB-BE56411C331A}">
  <sheetPr>
    <pageSetUpPr fitToPage="1"/>
  </sheetPr>
  <dimension ref="A1:J27"/>
  <sheetViews>
    <sheetView showGridLines="0" zoomScaleNormal="100" workbookViewId="0">
      <selection activeCell="A36" sqref="A36:B36"/>
    </sheetView>
  </sheetViews>
  <sheetFormatPr defaultRowHeight="15.5" x14ac:dyDescent="0.35"/>
  <cols>
    <col min="1" max="1" width="21.4609375" customWidth="1"/>
    <col min="2" max="2" width="12.69140625" customWidth="1"/>
    <col min="3" max="10" width="15.69140625" customWidth="1"/>
  </cols>
  <sheetData>
    <row r="1" spans="1:10" ht="31.5" customHeight="1" x14ac:dyDescent="0.35">
      <c r="A1" s="200" t="s">
        <v>168</v>
      </c>
      <c r="B1" s="200"/>
      <c r="C1" s="200"/>
      <c r="D1" s="200"/>
      <c r="E1" s="200"/>
      <c r="F1" s="200"/>
      <c r="G1" s="200"/>
      <c r="H1" s="200"/>
      <c r="I1" s="200"/>
      <c r="J1" s="200"/>
    </row>
    <row r="2" spans="1:10" x14ac:dyDescent="0.35">
      <c r="A2" s="37"/>
    </row>
    <row r="3" spans="1:10" ht="16" thickBot="1" x14ac:dyDescent="0.4">
      <c r="B3" s="91"/>
      <c r="C3" s="91"/>
    </row>
    <row r="4" spans="1:10" ht="16" thickBot="1" x14ac:dyDescent="0.4">
      <c r="C4" s="204" t="s">
        <v>24</v>
      </c>
      <c r="D4" s="205"/>
      <c r="E4" s="206" t="s">
        <v>94</v>
      </c>
      <c r="F4" s="207"/>
      <c r="G4" s="206" t="s">
        <v>28</v>
      </c>
      <c r="H4" s="207"/>
      <c r="I4" s="206" t="s">
        <v>73</v>
      </c>
      <c r="J4" s="207"/>
    </row>
    <row r="5" spans="1:10" ht="70.5" thickBot="1" x14ac:dyDescent="0.4">
      <c r="A5" s="145" t="s">
        <v>95</v>
      </c>
      <c r="B5" s="146" t="s">
        <v>190</v>
      </c>
      <c r="C5" s="146" t="s">
        <v>191</v>
      </c>
      <c r="D5" s="146" t="s">
        <v>192</v>
      </c>
      <c r="E5" s="146" t="s">
        <v>193</v>
      </c>
      <c r="F5" s="146" t="s">
        <v>194</v>
      </c>
      <c r="G5" s="146" t="s">
        <v>195</v>
      </c>
      <c r="H5" s="146" t="s">
        <v>196</v>
      </c>
      <c r="I5" s="146" t="s">
        <v>197</v>
      </c>
      <c r="J5" s="146" t="s">
        <v>198</v>
      </c>
    </row>
    <row r="6" spans="1:10" x14ac:dyDescent="0.35">
      <c r="A6" s="147">
        <v>2</v>
      </c>
      <c r="B6" s="148" t="s">
        <v>96</v>
      </c>
      <c r="C6" s="149">
        <v>145471</v>
      </c>
      <c r="D6" s="150">
        <f>C6/C6</f>
        <v>1</v>
      </c>
      <c r="E6" s="149">
        <v>26890</v>
      </c>
      <c r="F6" s="150">
        <f>E6/E6</f>
        <v>1</v>
      </c>
      <c r="G6" s="149">
        <v>74615</v>
      </c>
      <c r="H6" s="150">
        <f>G6/G6</f>
        <v>1</v>
      </c>
      <c r="I6" s="149">
        <v>131205</v>
      </c>
      <c r="J6" s="150">
        <f>I6/I6</f>
        <v>1</v>
      </c>
    </row>
    <row r="7" spans="1:10" ht="16" thickBot="1" x14ac:dyDescent="0.4">
      <c r="A7" s="151">
        <v>3</v>
      </c>
      <c r="B7" s="152" t="s">
        <v>97</v>
      </c>
      <c r="C7" s="153">
        <v>145627</v>
      </c>
      <c r="D7" s="150">
        <f>C7/C7</f>
        <v>1</v>
      </c>
      <c r="E7" s="153">
        <v>17286</v>
      </c>
      <c r="F7" s="150">
        <f>E7/E7</f>
        <v>1</v>
      </c>
      <c r="G7" s="153">
        <v>52004</v>
      </c>
      <c r="H7" s="150">
        <f>G7/G7</f>
        <v>1</v>
      </c>
      <c r="I7" s="153">
        <v>96301</v>
      </c>
      <c r="J7" s="150">
        <f>I7/I7</f>
        <v>1</v>
      </c>
    </row>
    <row r="8" spans="1:10" x14ac:dyDescent="0.35">
      <c r="A8" s="201">
        <v>4</v>
      </c>
      <c r="B8" s="154" t="s">
        <v>98</v>
      </c>
      <c r="C8" s="155">
        <v>104141</v>
      </c>
      <c r="D8" s="156">
        <f>C8/SUM(C$8:C$9)</f>
        <v>0.77273132002671219</v>
      </c>
      <c r="E8" s="155">
        <v>12452</v>
      </c>
      <c r="F8" s="156">
        <f>E8/SUM(E$8:E$9)</f>
        <v>0.73087984973880382</v>
      </c>
      <c r="G8" s="155">
        <v>34912</v>
      </c>
      <c r="H8" s="156">
        <f>G8/SUM(G$8:G$9)</f>
        <v>0.83250667684090041</v>
      </c>
      <c r="I8" s="155">
        <v>66172</v>
      </c>
      <c r="J8" s="156">
        <f>I8/SUM(I$8:I$9)</f>
        <v>0.7575674314237304</v>
      </c>
    </row>
    <row r="9" spans="1:10" ht="16" thickBot="1" x14ac:dyDescent="0.4">
      <c r="A9" s="202"/>
      <c r="B9" s="157" t="s">
        <v>99</v>
      </c>
      <c r="C9" s="158">
        <v>30629</v>
      </c>
      <c r="D9" s="163">
        <f>C9/SUM(C$8:C$9)</f>
        <v>0.22726867997328781</v>
      </c>
      <c r="E9" s="158">
        <v>4585</v>
      </c>
      <c r="F9" s="163">
        <f>E9/SUM(E$8:E$9)</f>
        <v>0.26912015026119623</v>
      </c>
      <c r="G9" s="158">
        <v>7024</v>
      </c>
      <c r="H9" s="163">
        <f>G9/SUM(G$8:G$9)</f>
        <v>0.16749332315909959</v>
      </c>
      <c r="I9" s="158">
        <v>21176</v>
      </c>
      <c r="J9" s="163">
        <f>I9/SUM(I$8:I$9)</f>
        <v>0.24243256857626963</v>
      </c>
    </row>
    <row r="10" spans="1:10" x14ac:dyDescent="0.35">
      <c r="A10" s="201">
        <v>5</v>
      </c>
      <c r="B10" s="160" t="s">
        <v>100</v>
      </c>
      <c r="C10" s="155">
        <v>81351</v>
      </c>
      <c r="D10" s="156">
        <f>C10/SUM(C$10:C$11)</f>
        <v>0.6852976606659984</v>
      </c>
      <c r="E10" s="155">
        <v>9796</v>
      </c>
      <c r="F10" s="156">
        <f>E10/SUM(E$10:E$11)</f>
        <v>0.61707086614173223</v>
      </c>
      <c r="G10" s="155">
        <v>25877</v>
      </c>
      <c r="H10" s="156">
        <f>G10/SUM(G$10:G$11)</f>
        <v>0.76579562605427476</v>
      </c>
      <c r="I10" s="155">
        <v>51726</v>
      </c>
      <c r="J10" s="156">
        <f>I10/SUM(I$10:I$11)</f>
        <v>0.66658075490663538</v>
      </c>
    </row>
    <row r="11" spans="1:10" ht="16" thickBot="1" x14ac:dyDescent="0.4">
      <c r="A11" s="202"/>
      <c r="B11" s="157" t="s">
        <v>101</v>
      </c>
      <c r="C11" s="158">
        <v>37358</v>
      </c>
      <c r="D11" s="163">
        <f>C11/SUM(C$10:C$11)</f>
        <v>0.31470233933400166</v>
      </c>
      <c r="E11" s="158">
        <v>6079</v>
      </c>
      <c r="F11" s="163">
        <f>E11/SUM(E$10:E$11)</f>
        <v>0.38292913385826771</v>
      </c>
      <c r="G11" s="158">
        <v>7914</v>
      </c>
      <c r="H11" s="163">
        <f>G11/SUM(G$10:G$11)</f>
        <v>0.23420437394572519</v>
      </c>
      <c r="I11" s="158">
        <v>25873</v>
      </c>
      <c r="J11" s="163">
        <f>I11/SUM(I$10:I$11)</f>
        <v>0.33341924509336462</v>
      </c>
    </row>
    <row r="12" spans="1:10" x14ac:dyDescent="0.35">
      <c r="A12" s="201">
        <v>6</v>
      </c>
      <c r="B12" s="160" t="s">
        <v>102</v>
      </c>
      <c r="C12" s="155">
        <v>65157</v>
      </c>
      <c r="D12" s="156">
        <f>C12/SUM(C$12:C$14)</f>
        <v>0.63626776036326349</v>
      </c>
      <c r="E12" s="155">
        <v>8190</v>
      </c>
      <c r="F12" s="156">
        <f>E12/SUM(E$12:E$14)</f>
        <v>0.54745989304812837</v>
      </c>
      <c r="G12" s="155">
        <v>19977</v>
      </c>
      <c r="H12" s="156">
        <f>G12/SUM(G$12:G$14)</f>
        <v>0.72938040819307026</v>
      </c>
      <c r="I12" s="155">
        <v>43347</v>
      </c>
      <c r="J12" s="156">
        <f>I12/SUM(I$12:I$14)</f>
        <v>0.61996910666781091</v>
      </c>
    </row>
    <row r="13" spans="1:10" x14ac:dyDescent="0.35">
      <c r="A13" s="203"/>
      <c r="B13" s="161" t="s">
        <v>103</v>
      </c>
      <c r="C13" s="162">
        <v>27283</v>
      </c>
      <c r="D13" s="163">
        <f t="shared" ref="D13:F14" si="0">C13/SUM(C$12:C$14)</f>
        <v>0.26642253796201359</v>
      </c>
      <c r="E13" s="162">
        <v>4693</v>
      </c>
      <c r="F13" s="163">
        <f t="shared" si="0"/>
        <v>0.31370320855614975</v>
      </c>
      <c r="G13" s="162">
        <v>5442</v>
      </c>
      <c r="H13" s="163">
        <f t="shared" ref="H13" si="1">G13/SUM(G$12:G$14)</f>
        <v>0.1986929059111322</v>
      </c>
      <c r="I13" s="162">
        <v>19049</v>
      </c>
      <c r="J13" s="163">
        <f t="shared" ref="J13" si="2">I13/SUM(I$12:I$14)</f>
        <v>0.27244772447724475</v>
      </c>
    </row>
    <row r="14" spans="1:10" ht="16" thickBot="1" x14ac:dyDescent="0.4">
      <c r="A14" s="202"/>
      <c r="B14" s="157" t="s">
        <v>104</v>
      </c>
      <c r="C14" s="158">
        <v>9965</v>
      </c>
      <c r="D14" s="159">
        <f t="shared" si="0"/>
        <v>9.7309701674722915E-2</v>
      </c>
      <c r="E14" s="158">
        <v>2077</v>
      </c>
      <c r="F14" s="159">
        <f t="shared" si="0"/>
        <v>0.13883689839572191</v>
      </c>
      <c r="G14" s="158">
        <v>1970</v>
      </c>
      <c r="H14" s="159">
        <f t="shared" ref="H14" si="3">G14/SUM(G$12:G$14)</f>
        <v>7.1926685895797579E-2</v>
      </c>
      <c r="I14" s="158">
        <v>7522</v>
      </c>
      <c r="J14" s="159">
        <f t="shared" ref="J14" si="4">I14/SUM(I$12:I$14)</f>
        <v>0.10758316885494436</v>
      </c>
    </row>
    <row r="15" spans="1:10" x14ac:dyDescent="0.35">
      <c r="A15" s="201">
        <v>7</v>
      </c>
      <c r="B15" s="160" t="s">
        <v>105</v>
      </c>
      <c r="C15" s="155">
        <v>53580</v>
      </c>
      <c r="D15" s="156">
        <f>C15/SUM(C$15:C$17)</f>
        <v>0.60855935668529371</v>
      </c>
      <c r="E15" s="155">
        <v>7293</v>
      </c>
      <c r="F15" s="156">
        <f>E15/SUM(E$15:E$17)</f>
        <v>0.51800554016620504</v>
      </c>
      <c r="G15" s="155">
        <v>15668</v>
      </c>
      <c r="H15" s="156">
        <f>G15/SUM(G$15:G$17)</f>
        <v>0.70421142523259472</v>
      </c>
      <c r="I15" s="155">
        <v>37916</v>
      </c>
      <c r="J15" s="156">
        <f>I15/SUM(I$15:I$17)</f>
        <v>0.60065902034091634</v>
      </c>
    </row>
    <row r="16" spans="1:10" x14ac:dyDescent="0.35">
      <c r="A16" s="203"/>
      <c r="B16" s="161" t="s">
        <v>106</v>
      </c>
      <c r="C16" s="162">
        <v>21124</v>
      </c>
      <c r="D16" s="163">
        <f t="shared" ref="D16:F17" si="5">C16/SUM(C$15:C$17)</f>
        <v>0.23992549179955477</v>
      </c>
      <c r="E16" s="162">
        <v>3811</v>
      </c>
      <c r="F16" s="163">
        <f t="shared" si="5"/>
        <v>0.27068683855387454</v>
      </c>
      <c r="G16" s="162">
        <v>3990</v>
      </c>
      <c r="H16" s="163">
        <f t="shared" ref="H16" si="6">G16/SUM(G$15:G$17)</f>
        <v>0.17933390264731</v>
      </c>
      <c r="I16" s="162">
        <v>14866</v>
      </c>
      <c r="J16" s="163">
        <f t="shared" ref="J16" si="7">I16/SUM(I$15:I$17)</f>
        <v>0.23550472086686522</v>
      </c>
    </row>
    <row r="17" spans="1:10" ht="16" thickBot="1" x14ac:dyDescent="0.4">
      <c r="A17" s="202"/>
      <c r="B17" s="157" t="s">
        <v>107</v>
      </c>
      <c r="C17" s="158">
        <v>13340</v>
      </c>
      <c r="D17" s="159">
        <f t="shared" si="5"/>
        <v>0.15151515151515152</v>
      </c>
      <c r="E17" s="158">
        <v>2975</v>
      </c>
      <c r="F17" s="159">
        <f t="shared" si="5"/>
        <v>0.21130762127992045</v>
      </c>
      <c r="G17" s="158">
        <v>2591</v>
      </c>
      <c r="H17" s="159">
        <f t="shared" ref="H17" si="8">G17/SUM(G$15:G$17)</f>
        <v>0.11645467212009529</v>
      </c>
      <c r="I17" s="158">
        <v>10342</v>
      </c>
      <c r="J17" s="159">
        <f t="shared" ref="J17" si="9">I17/SUM(I$15:I$17)</f>
        <v>0.1638362587922185</v>
      </c>
    </row>
    <row r="18" spans="1:10" x14ac:dyDescent="0.35">
      <c r="A18" s="201">
        <v>8</v>
      </c>
      <c r="B18" s="160" t="s">
        <v>108</v>
      </c>
      <c r="C18" s="155">
        <v>44244</v>
      </c>
      <c r="D18" s="156">
        <f>C18/SUM(C$18:C$21)</f>
        <v>0.58777267051040205</v>
      </c>
      <c r="E18" s="155">
        <v>6310</v>
      </c>
      <c r="F18" s="156">
        <f>E18/SUM(E$18:E$21)</f>
        <v>0.48812562852943453</v>
      </c>
      <c r="G18" s="155">
        <v>12472</v>
      </c>
      <c r="H18" s="156">
        <f>G18/SUM(G$18:G$21)</f>
        <v>0.68235036656089287</v>
      </c>
      <c r="I18" s="155">
        <v>33596</v>
      </c>
      <c r="J18" s="156">
        <f>I18/SUM(I$18:I$21)</f>
        <v>0.58510249220641253</v>
      </c>
    </row>
    <row r="19" spans="1:10" x14ac:dyDescent="0.35">
      <c r="A19" s="203"/>
      <c r="B19" s="161" t="s">
        <v>109</v>
      </c>
      <c r="C19" s="162">
        <v>17038</v>
      </c>
      <c r="D19" s="163">
        <f t="shared" ref="D19:F21" si="10">C19/SUM(C$18:C$21)</f>
        <v>0.22634641443260622</v>
      </c>
      <c r="E19" s="162">
        <v>3215</v>
      </c>
      <c r="F19" s="163">
        <f t="shared" si="10"/>
        <v>0.2487042623965344</v>
      </c>
      <c r="G19" s="162">
        <v>3064</v>
      </c>
      <c r="H19" s="163">
        <f t="shared" ref="H19" si="11">G19/SUM(G$18:G$21)</f>
        <v>0.16763322026479921</v>
      </c>
      <c r="I19" s="162">
        <v>12600</v>
      </c>
      <c r="J19" s="163">
        <f t="shared" ref="J19" si="12">I19/SUM(I$18:I$21)</f>
        <v>0.21943955833434925</v>
      </c>
    </row>
    <row r="20" spans="1:10" x14ac:dyDescent="0.35">
      <c r="A20" s="203"/>
      <c r="B20" s="161" t="s">
        <v>110</v>
      </c>
      <c r="C20" s="162">
        <v>9714</v>
      </c>
      <c r="D20" s="163">
        <f t="shared" si="10"/>
        <v>0.1290485426574913</v>
      </c>
      <c r="E20" s="162">
        <v>2324</v>
      </c>
      <c r="F20" s="163">
        <f t="shared" si="10"/>
        <v>0.17977875763905005</v>
      </c>
      <c r="G20" s="162">
        <v>1895</v>
      </c>
      <c r="H20" s="163">
        <f t="shared" ref="H20" si="13">G20/SUM(G$18:G$21)</f>
        <v>0.1036765510449721</v>
      </c>
      <c r="I20" s="162">
        <v>7804</v>
      </c>
      <c r="J20" s="163">
        <f t="shared" ref="J20" si="14">I20/SUM(I$18:I$21)</f>
        <v>0.13591319946359218</v>
      </c>
    </row>
    <row r="21" spans="1:10" ht="16" thickBot="1" x14ac:dyDescent="0.4">
      <c r="A21" s="202"/>
      <c r="B21" s="157" t="s">
        <v>111</v>
      </c>
      <c r="C21" s="158">
        <v>4278</v>
      </c>
      <c r="D21" s="159">
        <f t="shared" si="10"/>
        <v>5.6832372399500494E-2</v>
      </c>
      <c r="E21" s="158">
        <v>1078</v>
      </c>
      <c r="F21" s="159">
        <f t="shared" si="10"/>
        <v>8.3391351434981054E-2</v>
      </c>
      <c r="G21" s="158">
        <v>847</v>
      </c>
      <c r="H21" s="159">
        <f t="shared" ref="H21" si="15">G21/SUM(G$18:G$21)</f>
        <v>4.6339862129335815E-2</v>
      </c>
      <c r="I21" s="158">
        <v>3419</v>
      </c>
      <c r="J21" s="159">
        <f t="shared" ref="J21" si="16">I21/SUM(I$18:I$21)</f>
        <v>5.9544749995646039E-2</v>
      </c>
    </row>
    <row r="22" spans="1:10" x14ac:dyDescent="0.35">
      <c r="A22" s="201">
        <v>9</v>
      </c>
      <c r="B22" s="160" t="s">
        <v>112</v>
      </c>
      <c r="C22" s="155">
        <v>37074</v>
      </c>
      <c r="D22" s="156">
        <f>C22/SUM(C$22:C$25)</f>
        <v>0.57106329230911412</v>
      </c>
      <c r="E22" s="155">
        <v>5776</v>
      </c>
      <c r="F22" s="156">
        <f>E22/SUM(E$22:E$25)</f>
        <v>0.46780594476391024</v>
      </c>
      <c r="G22" s="155">
        <v>10145</v>
      </c>
      <c r="H22" s="156">
        <f>G22/SUM(G$22:G$25)</f>
        <v>0.67243322065354283</v>
      </c>
      <c r="I22" s="155">
        <v>30542</v>
      </c>
      <c r="J22" s="156">
        <f>I22/SUM(I$22:I$25)</f>
        <v>0.57977562216442979</v>
      </c>
    </row>
    <row r="23" spans="1:10" x14ac:dyDescent="0.35">
      <c r="A23" s="203"/>
      <c r="B23" s="161" t="s">
        <v>113</v>
      </c>
      <c r="C23" s="162">
        <v>14336</v>
      </c>
      <c r="D23" s="163">
        <f t="shared" ref="D23:F25" si="17">C23/SUM(C$22:C$25)</f>
        <v>0.2208222300950386</v>
      </c>
      <c r="E23" s="162">
        <v>2835</v>
      </c>
      <c r="F23" s="163">
        <f t="shared" si="17"/>
        <v>0.22961043168380985</v>
      </c>
      <c r="G23" s="162">
        <v>2406</v>
      </c>
      <c r="H23" s="163">
        <f t="shared" ref="H23" si="18">G23/SUM(G$22:G$25)</f>
        <v>0.15947504474050508</v>
      </c>
      <c r="I23" s="162">
        <v>10722</v>
      </c>
      <c r="J23" s="163">
        <f t="shared" ref="J23" si="19">I23/SUM(I$22:I$25)</f>
        <v>0.20353461531160424</v>
      </c>
    </row>
    <row r="24" spans="1:10" x14ac:dyDescent="0.35">
      <c r="A24" s="203"/>
      <c r="B24" s="161" t="s">
        <v>114</v>
      </c>
      <c r="C24" s="162">
        <v>7630</v>
      </c>
      <c r="D24" s="163">
        <f t="shared" si="17"/>
        <v>0.11752745644706643</v>
      </c>
      <c r="E24" s="162">
        <v>2069</v>
      </c>
      <c r="F24" s="163">
        <f t="shared" si="17"/>
        <v>0.16757106989552117</v>
      </c>
      <c r="G24" s="162">
        <v>1415</v>
      </c>
      <c r="H24" s="163">
        <f t="shared" ref="H24" si="20">G24/SUM(G$22:G$25)</f>
        <v>9.3789355073904693E-2</v>
      </c>
      <c r="I24" s="162">
        <v>6443</v>
      </c>
      <c r="J24" s="163">
        <f t="shared" ref="J24" si="21">I24/SUM(I$22:I$25)</f>
        <v>0.12230680157178382</v>
      </c>
    </row>
    <row r="25" spans="1:10" ht="16" thickBot="1" x14ac:dyDescent="0.4">
      <c r="A25" s="202"/>
      <c r="B25" s="157" t="s">
        <v>115</v>
      </c>
      <c r="C25" s="158">
        <v>5881</v>
      </c>
      <c r="D25" s="159">
        <f t="shared" si="17"/>
        <v>9.0587021148780825E-2</v>
      </c>
      <c r="E25" s="158">
        <v>1667</v>
      </c>
      <c r="F25" s="159">
        <f t="shared" si="17"/>
        <v>0.13501255365675874</v>
      </c>
      <c r="G25" s="158">
        <v>1121</v>
      </c>
      <c r="H25" s="159">
        <f t="shared" ref="H25" si="22">G25/SUM(G$22:G$25)</f>
        <v>7.4302379532047463E-2</v>
      </c>
      <c r="I25" s="158">
        <v>4972</v>
      </c>
      <c r="J25" s="159">
        <f t="shared" ref="J25" si="23">I25/SUM(I$22:I$25)</f>
        <v>9.4382960952182085E-2</v>
      </c>
    </row>
    <row r="26" spans="1:10" x14ac:dyDescent="0.35">
      <c r="A26" s="197" t="s">
        <v>199</v>
      </c>
      <c r="B26" s="197"/>
      <c r="C26" s="162">
        <f>SUM(C6:C25)</f>
        <v>875221</v>
      </c>
      <c r="E26" s="162">
        <f>SUM(E6:E25)</f>
        <v>131401</v>
      </c>
      <c r="G26" s="162">
        <f>SUM(G6:G25)</f>
        <v>285349</v>
      </c>
      <c r="I26" s="162">
        <f>SUM(I6:I25)</f>
        <v>635593</v>
      </c>
    </row>
    <row r="27" spans="1:10" ht="16" thickBot="1" x14ac:dyDescent="0.4">
      <c r="A27" s="198" t="s">
        <v>167</v>
      </c>
      <c r="B27" s="199"/>
      <c r="C27" s="164">
        <f>C26/1424609</f>
        <v>0.61435874685615488</v>
      </c>
      <c r="E27" s="164">
        <f>E26/475571</f>
        <v>0.27630154067426316</v>
      </c>
      <c r="G27" s="164">
        <f>G26/377143</f>
        <v>0.75660691037617034</v>
      </c>
      <c r="I27" s="164">
        <f>I26/2071046</f>
        <v>0.3068946802726738</v>
      </c>
    </row>
  </sheetData>
  <mergeCells count="13">
    <mergeCell ref="A26:B26"/>
    <mergeCell ref="A27:B27"/>
    <mergeCell ref="A1:J1"/>
    <mergeCell ref="A10:A11"/>
    <mergeCell ref="A12:A14"/>
    <mergeCell ref="A15:A17"/>
    <mergeCell ref="A18:A21"/>
    <mergeCell ref="A22:A25"/>
    <mergeCell ref="C4:D4"/>
    <mergeCell ref="E4:F4"/>
    <mergeCell ref="G4:H4"/>
    <mergeCell ref="I4:J4"/>
    <mergeCell ref="A8:A9"/>
  </mergeCells>
  <pageMargins left="0.70866141732283472" right="0.70866141732283472" top="0.74803149606299213" bottom="0.74803149606299213" header="0.31496062992125984" footer="0.31496062992125984"/>
  <pageSetup paperSize="9" scale="68" orientation="landscape" r:id="rId1"/>
  <headerFooter>
    <oddHeader>&amp;CMethodological changes to HES - Data Tables v3.0</oddHeader>
    <oddFooter>&amp;LCopyright © 2020 NHS Digital&amp;RPage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BE944-2EE0-466E-B156-9451371FF9D9}">
  <sheetPr>
    <pageSetUpPr fitToPage="1"/>
  </sheetPr>
  <dimension ref="A1:P11"/>
  <sheetViews>
    <sheetView topLeftCell="A4" zoomScale="70" zoomScaleNormal="70" workbookViewId="0">
      <selection activeCell="A36" sqref="A36:B36"/>
    </sheetView>
  </sheetViews>
  <sheetFormatPr defaultColWidth="7.07421875" defaultRowHeight="14" x14ac:dyDescent="0.3"/>
  <cols>
    <col min="1" max="1" width="18.4609375" style="69" customWidth="1"/>
    <col min="2" max="2" width="9.4609375" style="69" customWidth="1"/>
    <col min="3" max="3" width="113.07421875" style="69" customWidth="1"/>
    <col min="4" max="16384" width="7.07421875" style="69"/>
  </cols>
  <sheetData>
    <row r="1" spans="1:16" s="65" customFormat="1" ht="24" customHeight="1" x14ac:dyDescent="0.3">
      <c r="A1" s="75" t="s">
        <v>55</v>
      </c>
      <c r="B1" s="75"/>
      <c r="C1" s="64"/>
    </row>
    <row r="2" spans="1:16" s="65" customFormat="1" ht="18.75" customHeight="1" x14ac:dyDescent="0.3">
      <c r="A2" s="66" t="s">
        <v>59</v>
      </c>
      <c r="B2" s="66"/>
      <c r="C2" s="67"/>
    </row>
    <row r="3" spans="1:16" s="65" customFormat="1" ht="15.5" x14ac:dyDescent="0.3">
      <c r="A3" s="67"/>
      <c r="B3" s="67"/>
      <c r="C3" s="67"/>
    </row>
    <row r="4" spans="1:16" ht="34.5" customHeight="1" x14ac:dyDescent="0.3">
      <c r="A4" s="186" t="s">
        <v>62</v>
      </c>
      <c r="B4" s="186"/>
      <c r="C4" s="186"/>
      <c r="D4" s="68"/>
      <c r="E4" s="68"/>
      <c r="F4" s="68"/>
      <c r="G4" s="68"/>
      <c r="H4" s="68"/>
      <c r="I4" s="68"/>
      <c r="J4" s="68"/>
      <c r="K4" s="68"/>
      <c r="L4" s="68"/>
      <c r="M4" s="68"/>
      <c r="N4" s="68"/>
      <c r="O4" s="68"/>
      <c r="P4" s="68"/>
    </row>
    <row r="5" spans="1:16" ht="18" x14ac:dyDescent="0.4">
      <c r="A5" s="70"/>
      <c r="B5" s="70"/>
      <c r="C5" s="71"/>
      <c r="D5" s="68"/>
      <c r="E5" s="68"/>
      <c r="F5" s="68"/>
      <c r="G5" s="68"/>
      <c r="H5" s="68"/>
      <c r="I5" s="68"/>
      <c r="J5" s="68"/>
      <c r="K5" s="68"/>
      <c r="L5" s="68"/>
      <c r="M5" s="68"/>
      <c r="N5" s="68"/>
      <c r="O5" s="68"/>
      <c r="P5" s="68"/>
    </row>
    <row r="6" spans="1:16" ht="31" x14ac:dyDescent="0.3">
      <c r="A6" s="72" t="s">
        <v>57</v>
      </c>
      <c r="B6" s="72" t="s">
        <v>60</v>
      </c>
      <c r="C6" s="72" t="s">
        <v>58</v>
      </c>
    </row>
    <row r="7" spans="1:16" ht="18" customHeight="1" x14ac:dyDescent="0.3">
      <c r="A7" s="81" t="s">
        <v>66</v>
      </c>
      <c r="B7" s="76" t="s">
        <v>61</v>
      </c>
      <c r="C7" s="171" t="s">
        <v>64</v>
      </c>
    </row>
    <row r="8" spans="1:16" ht="179" customHeight="1" x14ac:dyDescent="0.3">
      <c r="A8" s="81" t="s">
        <v>123</v>
      </c>
      <c r="B8" s="76" t="s">
        <v>122</v>
      </c>
      <c r="C8" s="171" t="s">
        <v>124</v>
      </c>
    </row>
    <row r="9" spans="1:16" ht="143" customHeight="1" x14ac:dyDescent="0.3">
      <c r="A9" s="73">
        <v>44777</v>
      </c>
      <c r="B9" s="76" t="s">
        <v>189</v>
      </c>
      <c r="C9" s="172" t="s">
        <v>202</v>
      </c>
    </row>
    <row r="10" spans="1:16" ht="18" customHeight="1" x14ac:dyDescent="0.3">
      <c r="A10" s="73"/>
      <c r="B10" s="76"/>
      <c r="C10" s="74"/>
    </row>
    <row r="11" spans="1:16" ht="18" customHeight="1" x14ac:dyDescent="0.3">
      <c r="A11" s="73"/>
      <c r="B11" s="76"/>
      <c r="C11" s="74"/>
    </row>
  </sheetData>
  <mergeCells count="1">
    <mergeCell ref="A4:C4"/>
  </mergeCells>
  <phoneticPr fontId="6" type="noConversion"/>
  <pageMargins left="0.70866141732283472" right="0.70866141732283472" top="0.74803149606299213" bottom="0.74803149606299213" header="0.31496062992125984" footer="0.31496062992125984"/>
  <pageSetup paperSize="9" scale="77" orientation="landscape" r:id="rId1"/>
  <headerFooter>
    <oddHeader>&amp;CMethodological changes to HES - Data Tables v3.0</oddHeader>
    <oddFooter>&amp;LCopyright © 2020 NHS Digital&amp;RPage &amp;P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EF751-BB9E-4509-9704-9ED577FA8470}">
  <sheetPr>
    <pageSetUpPr fitToPage="1"/>
  </sheetPr>
  <dimension ref="A1:J11"/>
  <sheetViews>
    <sheetView showGridLines="0" zoomScaleNormal="100" workbookViewId="0">
      <selection activeCell="A36" sqref="A36:B36"/>
    </sheetView>
  </sheetViews>
  <sheetFormatPr defaultRowHeight="15.5" x14ac:dyDescent="0.35"/>
  <cols>
    <col min="1" max="1" width="39.07421875" customWidth="1"/>
    <col min="2" max="10" width="15.69140625" customWidth="1"/>
  </cols>
  <sheetData>
    <row r="1" spans="1:10" x14ac:dyDescent="0.35">
      <c r="A1" s="200" t="s">
        <v>174</v>
      </c>
      <c r="B1" s="200"/>
      <c r="C1" s="200"/>
      <c r="D1" s="200"/>
      <c r="E1" s="200"/>
      <c r="F1" s="200"/>
      <c r="G1" s="200"/>
      <c r="H1" s="200"/>
      <c r="I1" s="200"/>
      <c r="J1" s="200"/>
    </row>
    <row r="2" spans="1:10" ht="16" thickBot="1" x14ac:dyDescent="0.4">
      <c r="A2" s="37"/>
    </row>
    <row r="3" spans="1:10" ht="16" thickBot="1" x14ac:dyDescent="0.4">
      <c r="A3" s="1"/>
      <c r="B3" s="204" t="s">
        <v>24</v>
      </c>
      <c r="C3" s="208"/>
      <c r="D3" s="204" t="s">
        <v>27</v>
      </c>
      <c r="E3" s="208"/>
      <c r="F3" s="204" t="s">
        <v>28</v>
      </c>
      <c r="G3" s="208"/>
      <c r="H3" s="204" t="s">
        <v>73</v>
      </c>
      <c r="I3" s="205"/>
    </row>
    <row r="4" spans="1:10" ht="69.5" thickBot="1" x14ac:dyDescent="0.4">
      <c r="A4" s="113"/>
      <c r="B4" s="110" t="s">
        <v>169</v>
      </c>
      <c r="C4" s="110" t="s">
        <v>170</v>
      </c>
      <c r="D4" s="110" t="s">
        <v>171</v>
      </c>
      <c r="E4" s="110" t="s">
        <v>170</v>
      </c>
      <c r="F4" s="110" t="s">
        <v>172</v>
      </c>
      <c r="G4" s="110" t="s">
        <v>170</v>
      </c>
      <c r="H4" s="110" t="s">
        <v>173</v>
      </c>
      <c r="I4" s="110" t="s">
        <v>170</v>
      </c>
    </row>
    <row r="5" spans="1:10" ht="16" thickBot="1" x14ac:dyDescent="0.4">
      <c r="A5" s="115" t="s">
        <v>120</v>
      </c>
      <c r="B5" s="58">
        <v>343081</v>
      </c>
      <c r="C5" s="130">
        <f>B5/SUM(B$5:B$9)</f>
        <v>0.62447851063365056</v>
      </c>
      <c r="D5" s="58">
        <v>213408</v>
      </c>
      <c r="E5" s="130">
        <f>D5/SUM(D$5:D$9)</f>
        <v>0.62006566522358142</v>
      </c>
      <c r="F5" s="58">
        <v>61754</v>
      </c>
      <c r="G5" s="130">
        <f>F5/SUM(F$5:F$9)</f>
        <v>0.67274549534827988</v>
      </c>
      <c r="H5" s="58">
        <v>1141398</v>
      </c>
      <c r="I5" s="130">
        <f>H5/SUM(H$5:H$9)</f>
        <v>0.79514829116662122</v>
      </c>
    </row>
    <row r="6" spans="1:10" ht="16" thickBot="1" x14ac:dyDescent="0.4">
      <c r="A6" s="115" t="s">
        <v>116</v>
      </c>
      <c r="B6" s="58">
        <v>109637</v>
      </c>
      <c r="C6" s="130">
        <f t="shared" ref="C6:E9" si="0">B6/SUM(B$5:B$9)</f>
        <v>0.19956205814469918</v>
      </c>
      <c r="D6" s="58">
        <v>56929</v>
      </c>
      <c r="E6" s="130">
        <f t="shared" si="0"/>
        <v>0.16540953598512362</v>
      </c>
      <c r="F6" s="58">
        <v>13450</v>
      </c>
      <c r="G6" s="130">
        <f t="shared" ref="G6:G9" si="1">F6/SUM(F$5:F$9)</f>
        <v>0.14652373793494128</v>
      </c>
      <c r="H6" s="58">
        <v>154768</v>
      </c>
      <c r="I6" s="130">
        <f t="shared" ref="I6:I9" si="2">H6/SUM(H$5:H$9)</f>
        <v>0.10781822880999935</v>
      </c>
    </row>
    <row r="7" spans="1:10" ht="16" thickBot="1" x14ac:dyDescent="0.4">
      <c r="A7" s="115" t="s">
        <v>117</v>
      </c>
      <c r="B7" s="58">
        <v>45441</v>
      </c>
      <c r="C7" s="130">
        <f t="shared" si="0"/>
        <v>8.2712035938171197E-2</v>
      </c>
      <c r="D7" s="58">
        <v>29874</v>
      </c>
      <c r="E7" s="130">
        <f t="shared" si="0"/>
        <v>8.6800127843798119E-2</v>
      </c>
      <c r="F7" s="58">
        <v>6545</v>
      </c>
      <c r="G7" s="130">
        <f t="shared" si="1"/>
        <v>7.1300956489530901E-2</v>
      </c>
      <c r="H7" s="58">
        <v>61633</v>
      </c>
      <c r="I7" s="130">
        <f t="shared" si="2"/>
        <v>4.293627168566299E-2</v>
      </c>
    </row>
    <row r="8" spans="1:10" ht="16" thickBot="1" x14ac:dyDescent="0.4">
      <c r="A8" s="115" t="s">
        <v>118</v>
      </c>
      <c r="B8" s="58">
        <v>29897</v>
      </c>
      <c r="C8" s="130">
        <f t="shared" si="0"/>
        <v>5.4418735028795677E-2</v>
      </c>
      <c r="D8" s="58">
        <v>24050</v>
      </c>
      <c r="E8" s="130">
        <f t="shared" si="0"/>
        <v>6.9878257837696481E-2</v>
      </c>
      <c r="F8" s="58">
        <v>5473</v>
      </c>
      <c r="G8" s="130">
        <f t="shared" si="1"/>
        <v>5.9622633287578712E-2</v>
      </c>
      <c r="H8" s="58">
        <v>43607</v>
      </c>
      <c r="I8" s="130">
        <f t="shared" si="2"/>
        <v>3.0378563422139213E-2</v>
      </c>
    </row>
    <row r="9" spans="1:10" ht="16" thickBot="1" x14ac:dyDescent="0.4">
      <c r="A9" s="115" t="s">
        <v>119</v>
      </c>
      <c r="B9" s="58">
        <v>21332</v>
      </c>
      <c r="C9" s="130">
        <f t="shared" si="0"/>
        <v>3.8828660254683393E-2</v>
      </c>
      <c r="D9" s="58">
        <v>19909</v>
      </c>
      <c r="E9" s="130">
        <f t="shared" si="0"/>
        <v>5.784641310980039E-2</v>
      </c>
      <c r="F9" s="58">
        <v>4572</v>
      </c>
      <c r="G9" s="130">
        <f t="shared" si="1"/>
        <v>4.9807176939669261E-2</v>
      </c>
      <c r="H9" s="58">
        <v>34047</v>
      </c>
      <c r="I9" s="130">
        <f t="shared" si="2"/>
        <v>2.3718644915577174E-2</v>
      </c>
    </row>
    <row r="10" spans="1:10" x14ac:dyDescent="0.35">
      <c r="A10" s="165" t="s">
        <v>200</v>
      </c>
      <c r="B10" s="162">
        <f>SUM(B5:B9)</f>
        <v>549388</v>
      </c>
      <c r="D10" s="162">
        <f>SUM(D5:D9)</f>
        <v>344170</v>
      </c>
      <c r="F10" s="162">
        <f>SUM(F5:F9)</f>
        <v>91794</v>
      </c>
      <c r="H10" s="162">
        <f>SUM(H5:H9)</f>
        <v>1435453</v>
      </c>
    </row>
    <row r="11" spans="1:10" ht="16" thickBot="1" x14ac:dyDescent="0.4">
      <c r="A11" s="166" t="s">
        <v>167</v>
      </c>
      <c r="B11" s="164">
        <f>B10/1424609</f>
        <v>0.38564125314384506</v>
      </c>
      <c r="D11" s="164">
        <f>D10/475571</f>
        <v>0.72369845932573684</v>
      </c>
      <c r="F11" s="164">
        <f>F10/377143</f>
        <v>0.24339308962382969</v>
      </c>
      <c r="H11" s="164">
        <f>H10/2071046</f>
        <v>0.69310531972732614</v>
      </c>
    </row>
  </sheetData>
  <mergeCells count="5">
    <mergeCell ref="B3:C3"/>
    <mergeCell ref="D3:E3"/>
    <mergeCell ref="F3:G3"/>
    <mergeCell ref="H3:I3"/>
    <mergeCell ref="A1:J1"/>
  </mergeCells>
  <pageMargins left="0.70866141732283472" right="0.70866141732283472" top="0.74803149606299213" bottom="0.74803149606299213" header="0.31496062992125984" footer="0.31496062992125984"/>
  <pageSetup paperSize="9" scale="60" orientation="landscape" r:id="rId1"/>
  <headerFooter>
    <oddHeader>&amp;CMethodological changes to HES - Data Tables v3.0</oddHeader>
    <oddFooter>&amp;LCopyright © 2020 NHS Digital&amp;RPage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8E4B0-95A0-4F18-8101-D23A9C0CBDFF}">
  <sheetPr>
    <pageSetUpPr fitToPage="1"/>
  </sheetPr>
  <dimension ref="A1:L29"/>
  <sheetViews>
    <sheetView showGridLines="0" workbookViewId="0">
      <selection activeCell="A36" sqref="A36:B36"/>
    </sheetView>
  </sheetViews>
  <sheetFormatPr defaultRowHeight="15.5" x14ac:dyDescent="0.35"/>
  <sheetData>
    <row r="1" spans="1:12" x14ac:dyDescent="0.35">
      <c r="A1" s="37" t="s">
        <v>175</v>
      </c>
      <c r="L1" s="129"/>
    </row>
    <row r="2" spans="1:12" ht="16" thickBot="1" x14ac:dyDescent="0.4">
      <c r="A2" s="37"/>
      <c r="L2" s="129"/>
    </row>
    <row r="3" spans="1:12" ht="16" thickBot="1" x14ac:dyDescent="0.4">
      <c r="A3" s="1"/>
      <c r="B3" s="204" t="s">
        <v>65</v>
      </c>
      <c r="C3" s="208"/>
      <c r="D3" s="205"/>
      <c r="E3" s="204" t="s">
        <v>27</v>
      </c>
      <c r="F3" s="208"/>
      <c r="G3" s="205"/>
      <c r="H3" s="204" t="s">
        <v>28</v>
      </c>
      <c r="I3" s="208"/>
      <c r="J3" s="205"/>
    </row>
    <row r="4" spans="1:12" ht="23.5" thickBot="1" x14ac:dyDescent="0.4">
      <c r="A4" s="2" t="s">
        <v>29</v>
      </c>
      <c r="B4" s="169" t="s">
        <v>92</v>
      </c>
      <c r="C4" s="169" t="s">
        <v>93</v>
      </c>
      <c r="D4" s="170" t="s">
        <v>201</v>
      </c>
      <c r="E4" s="169" t="s">
        <v>92</v>
      </c>
      <c r="F4" s="169" t="s">
        <v>93</v>
      </c>
      <c r="G4" s="170" t="s">
        <v>201</v>
      </c>
      <c r="H4" s="169" t="s">
        <v>92</v>
      </c>
      <c r="I4" s="169" t="s">
        <v>93</v>
      </c>
      <c r="J4" s="170" t="s">
        <v>201</v>
      </c>
    </row>
    <row r="5" spans="1:12" ht="16" thickBot="1" x14ac:dyDescent="0.4">
      <c r="A5" s="5" t="s">
        <v>0</v>
      </c>
      <c r="B5" s="6">
        <v>83958</v>
      </c>
      <c r="C5" s="6">
        <v>449439</v>
      </c>
      <c r="D5" s="11">
        <v>48386</v>
      </c>
      <c r="E5" s="7"/>
      <c r="F5" s="7"/>
      <c r="G5" s="8"/>
      <c r="H5" s="7"/>
      <c r="I5" s="7"/>
      <c r="J5" s="8"/>
    </row>
    <row r="6" spans="1:12" ht="16" thickBot="1" x14ac:dyDescent="0.4">
      <c r="A6" s="5" t="s">
        <v>1</v>
      </c>
      <c r="B6" s="6">
        <v>10199</v>
      </c>
      <c r="C6" s="6">
        <v>254302</v>
      </c>
      <c r="D6" s="11">
        <v>20172</v>
      </c>
      <c r="E6" s="7"/>
      <c r="F6" s="7"/>
      <c r="G6" s="8"/>
      <c r="H6" s="7"/>
      <c r="I6" s="7"/>
      <c r="J6" s="8"/>
    </row>
    <row r="7" spans="1:12" ht="16" thickBot="1" x14ac:dyDescent="0.4">
      <c r="A7" s="5" t="s">
        <v>2</v>
      </c>
      <c r="B7" s="6">
        <v>15978</v>
      </c>
      <c r="C7" s="6">
        <v>261516</v>
      </c>
      <c r="D7" s="11">
        <v>19565</v>
      </c>
      <c r="E7" s="7"/>
      <c r="F7" s="7"/>
      <c r="G7" s="8"/>
      <c r="H7" s="7"/>
      <c r="I7" s="7"/>
      <c r="J7" s="8"/>
    </row>
    <row r="8" spans="1:12" ht="16" thickBot="1" x14ac:dyDescent="0.4">
      <c r="A8" s="5" t="s">
        <v>3</v>
      </c>
      <c r="B8" s="6">
        <v>27661</v>
      </c>
      <c r="C8" s="6">
        <v>298326</v>
      </c>
      <c r="D8" s="11">
        <v>18564</v>
      </c>
      <c r="E8" s="7"/>
      <c r="F8" s="7"/>
      <c r="G8" s="8"/>
      <c r="H8" s="7"/>
      <c r="I8" s="7"/>
      <c r="J8" s="8"/>
    </row>
    <row r="9" spans="1:12" ht="16" thickBot="1" x14ac:dyDescent="0.4">
      <c r="A9" s="5" t="s">
        <v>4</v>
      </c>
      <c r="B9" s="6">
        <v>5813</v>
      </c>
      <c r="C9" s="6">
        <v>345296</v>
      </c>
      <c r="D9" s="11">
        <v>15611</v>
      </c>
      <c r="E9" s="7"/>
      <c r="F9" s="7"/>
      <c r="G9" s="8"/>
      <c r="H9" s="7"/>
      <c r="I9" s="7"/>
      <c r="J9" s="8"/>
    </row>
    <row r="10" spans="1:12" ht="16" thickBot="1" x14ac:dyDescent="0.4">
      <c r="A10" s="5" t="s">
        <v>5</v>
      </c>
      <c r="B10" s="6">
        <v>2091</v>
      </c>
      <c r="C10" s="6">
        <v>272766</v>
      </c>
      <c r="D10" s="11">
        <v>12690</v>
      </c>
      <c r="E10" s="7"/>
      <c r="F10" s="7"/>
      <c r="G10" s="8"/>
      <c r="H10" s="7"/>
      <c r="I10" s="7"/>
      <c r="J10" s="8"/>
    </row>
    <row r="11" spans="1:12" ht="16" thickBot="1" x14ac:dyDescent="0.4">
      <c r="A11" s="5" t="s">
        <v>6</v>
      </c>
      <c r="B11" s="6">
        <v>1716</v>
      </c>
      <c r="C11" s="6">
        <v>139976</v>
      </c>
      <c r="D11" s="11">
        <v>10584</v>
      </c>
      <c r="E11" s="6">
        <v>59299</v>
      </c>
      <c r="F11" s="6">
        <v>99529</v>
      </c>
      <c r="G11" s="11">
        <v>38391</v>
      </c>
      <c r="H11" s="7"/>
      <c r="I11" s="7"/>
      <c r="J11" s="8"/>
    </row>
    <row r="12" spans="1:12" ht="16" thickBot="1" x14ac:dyDescent="0.4">
      <c r="A12" s="5" t="s">
        <v>7</v>
      </c>
      <c r="B12" s="6">
        <v>1747</v>
      </c>
      <c r="C12" s="6">
        <v>124062</v>
      </c>
      <c r="D12" s="11">
        <v>9002</v>
      </c>
      <c r="E12" s="6">
        <v>42536</v>
      </c>
      <c r="F12" s="6">
        <v>164391</v>
      </c>
      <c r="G12" s="11">
        <v>33749</v>
      </c>
      <c r="H12" s="7"/>
      <c r="I12" s="7"/>
      <c r="J12" s="8"/>
    </row>
    <row r="13" spans="1:12" ht="16" thickBot="1" x14ac:dyDescent="0.4">
      <c r="A13" s="5" t="s">
        <v>8</v>
      </c>
      <c r="B13" s="6">
        <v>2251</v>
      </c>
      <c r="C13" s="6">
        <v>120921</v>
      </c>
      <c r="D13" s="11">
        <v>9365</v>
      </c>
      <c r="E13" s="6">
        <v>72263</v>
      </c>
      <c r="F13" s="6">
        <v>112688</v>
      </c>
      <c r="G13" s="11">
        <v>32258</v>
      </c>
      <c r="H13" s="7"/>
      <c r="I13" s="7"/>
      <c r="J13" s="8"/>
    </row>
    <row r="14" spans="1:12" ht="16" thickBot="1" x14ac:dyDescent="0.4">
      <c r="A14" s="5" t="s">
        <v>9</v>
      </c>
      <c r="B14" s="6">
        <v>6663</v>
      </c>
      <c r="C14" s="6">
        <v>114565</v>
      </c>
      <c r="D14" s="11">
        <v>8988</v>
      </c>
      <c r="E14" s="6">
        <v>64672</v>
      </c>
      <c r="F14" s="6">
        <v>114007</v>
      </c>
      <c r="G14" s="11">
        <v>30603</v>
      </c>
      <c r="H14" s="7"/>
      <c r="I14" s="7"/>
      <c r="J14" s="8"/>
    </row>
    <row r="15" spans="1:12" ht="16" thickBot="1" x14ac:dyDescent="0.4">
      <c r="A15" s="5" t="s">
        <v>10</v>
      </c>
      <c r="B15" s="6">
        <v>7546</v>
      </c>
      <c r="C15" s="6">
        <v>124030</v>
      </c>
      <c r="D15" s="11">
        <v>8562</v>
      </c>
      <c r="E15" s="6">
        <v>123448</v>
      </c>
      <c r="F15" s="6">
        <v>134407</v>
      </c>
      <c r="G15" s="11">
        <v>25007</v>
      </c>
      <c r="H15" s="6">
        <v>52136</v>
      </c>
      <c r="I15" s="6">
        <v>237893</v>
      </c>
      <c r="J15" s="11">
        <v>31850</v>
      </c>
    </row>
    <row r="16" spans="1:12" ht="16" thickBot="1" x14ac:dyDescent="0.4">
      <c r="A16" s="5" t="s">
        <v>11</v>
      </c>
      <c r="B16" s="6">
        <v>1731</v>
      </c>
      <c r="C16" s="6">
        <v>154946</v>
      </c>
      <c r="D16" s="11">
        <v>7010</v>
      </c>
      <c r="E16" s="6">
        <v>95537</v>
      </c>
      <c r="F16" s="6">
        <v>162019</v>
      </c>
      <c r="G16" s="11">
        <v>24125</v>
      </c>
      <c r="H16" s="6">
        <v>50657</v>
      </c>
      <c r="I16" s="6">
        <v>177917</v>
      </c>
      <c r="J16" s="11">
        <v>27989</v>
      </c>
    </row>
    <row r="17" spans="1:10" ht="16" thickBot="1" x14ac:dyDescent="0.4">
      <c r="A17" s="5" t="s">
        <v>12</v>
      </c>
      <c r="B17" s="6">
        <v>4533</v>
      </c>
      <c r="C17" s="6">
        <v>118833</v>
      </c>
      <c r="D17" s="11">
        <v>5411</v>
      </c>
      <c r="E17" s="6">
        <v>81967</v>
      </c>
      <c r="F17" s="6">
        <v>190061</v>
      </c>
      <c r="G17" s="11">
        <v>25250</v>
      </c>
      <c r="H17" s="6">
        <v>99438</v>
      </c>
      <c r="I17" s="6">
        <v>219606</v>
      </c>
      <c r="J17" s="12">
        <v>28270</v>
      </c>
    </row>
    <row r="18" spans="1:10" ht="16" thickBot="1" x14ac:dyDescent="0.4">
      <c r="A18" s="5" t="s">
        <v>13</v>
      </c>
      <c r="B18" s="6">
        <v>2616</v>
      </c>
      <c r="C18" s="6">
        <v>112893</v>
      </c>
      <c r="D18" s="11">
        <v>4474</v>
      </c>
      <c r="E18" s="6">
        <v>173822</v>
      </c>
      <c r="F18" s="6">
        <v>175447</v>
      </c>
      <c r="G18" s="11">
        <v>21343</v>
      </c>
      <c r="H18" s="6">
        <v>65791</v>
      </c>
      <c r="I18" s="6">
        <v>137816</v>
      </c>
      <c r="J18" s="12">
        <v>23293</v>
      </c>
    </row>
    <row r="19" spans="1:10" ht="16" thickBot="1" x14ac:dyDescent="0.4">
      <c r="A19" s="5" t="s">
        <v>14</v>
      </c>
      <c r="B19" s="6">
        <v>2306</v>
      </c>
      <c r="C19" s="6">
        <v>124632</v>
      </c>
      <c r="D19" s="11">
        <v>3375</v>
      </c>
      <c r="E19" s="6">
        <v>108846</v>
      </c>
      <c r="F19" s="6">
        <v>301980</v>
      </c>
      <c r="G19" s="11">
        <v>16375</v>
      </c>
      <c r="H19" s="6">
        <v>38409</v>
      </c>
      <c r="I19" s="6">
        <v>305965</v>
      </c>
      <c r="J19" s="12">
        <v>19671</v>
      </c>
    </row>
    <row r="20" spans="1:10" ht="16" thickBot="1" x14ac:dyDescent="0.4">
      <c r="A20" s="5" t="s">
        <v>15</v>
      </c>
      <c r="B20" s="6">
        <v>2000</v>
      </c>
      <c r="C20" s="6">
        <v>129647</v>
      </c>
      <c r="D20" s="11">
        <v>2743</v>
      </c>
      <c r="E20" s="6">
        <v>500335</v>
      </c>
      <c r="F20" s="6">
        <v>384161</v>
      </c>
      <c r="G20" s="11">
        <v>12418</v>
      </c>
      <c r="H20" s="6">
        <v>96255</v>
      </c>
      <c r="I20" s="6">
        <v>304427</v>
      </c>
      <c r="J20" s="12">
        <v>14522</v>
      </c>
    </row>
    <row r="21" spans="1:10" ht="16" thickBot="1" x14ac:dyDescent="0.4">
      <c r="A21" s="5" t="s">
        <v>16</v>
      </c>
      <c r="B21" s="6">
        <v>10984</v>
      </c>
      <c r="C21" s="6">
        <v>141113</v>
      </c>
      <c r="D21" s="11">
        <v>2604</v>
      </c>
      <c r="E21" s="6">
        <v>92533</v>
      </c>
      <c r="F21" s="6">
        <v>1623284</v>
      </c>
      <c r="G21" s="11">
        <v>11931</v>
      </c>
      <c r="H21" s="6">
        <v>26852</v>
      </c>
      <c r="I21" s="6">
        <v>304141</v>
      </c>
      <c r="J21" s="12">
        <v>11770</v>
      </c>
    </row>
    <row r="22" spans="1:10" ht="16" thickBot="1" x14ac:dyDescent="0.4">
      <c r="A22" s="5" t="s">
        <v>17</v>
      </c>
      <c r="B22" s="6">
        <v>2753</v>
      </c>
      <c r="C22" s="6">
        <v>142873</v>
      </c>
      <c r="D22" s="11">
        <v>2267</v>
      </c>
      <c r="E22" s="6">
        <v>522457</v>
      </c>
      <c r="F22" s="6">
        <v>441269</v>
      </c>
      <c r="G22" s="11">
        <v>10567</v>
      </c>
      <c r="H22" s="6">
        <v>121868</v>
      </c>
      <c r="I22" s="6">
        <v>537484</v>
      </c>
      <c r="J22" s="12">
        <v>10860</v>
      </c>
    </row>
    <row r="23" spans="1:10" ht="16" thickBot="1" x14ac:dyDescent="0.4">
      <c r="A23" s="5" t="s">
        <v>18</v>
      </c>
      <c r="B23" s="6">
        <v>3133</v>
      </c>
      <c r="C23" s="6">
        <v>152185</v>
      </c>
      <c r="D23" s="11">
        <v>1861</v>
      </c>
      <c r="E23" s="6">
        <v>120460</v>
      </c>
      <c r="F23" s="6">
        <v>505484</v>
      </c>
      <c r="G23" s="11">
        <v>9580</v>
      </c>
      <c r="H23" s="6">
        <v>175672</v>
      </c>
      <c r="I23" s="6">
        <v>378423</v>
      </c>
      <c r="J23" s="12">
        <v>10122</v>
      </c>
    </row>
    <row r="24" spans="1:10" ht="16" thickBot="1" x14ac:dyDescent="0.4">
      <c r="A24" s="5" t="s">
        <v>19</v>
      </c>
      <c r="B24" s="6">
        <v>2522</v>
      </c>
      <c r="C24" s="6">
        <v>234676</v>
      </c>
      <c r="D24" s="11">
        <v>1769</v>
      </c>
      <c r="E24" s="6">
        <v>20778</v>
      </c>
      <c r="F24" s="6">
        <v>338986</v>
      </c>
      <c r="G24" s="11">
        <v>9446</v>
      </c>
      <c r="H24" s="6">
        <v>208369</v>
      </c>
      <c r="I24" s="6">
        <v>160572</v>
      </c>
      <c r="J24" s="12">
        <v>9112</v>
      </c>
    </row>
    <row r="25" spans="1:10" ht="16" thickBot="1" x14ac:dyDescent="0.4">
      <c r="A25" s="5" t="s">
        <v>20</v>
      </c>
      <c r="B25" s="6">
        <v>2013</v>
      </c>
      <c r="C25" s="6">
        <v>300411</v>
      </c>
      <c r="D25" s="11">
        <v>1360</v>
      </c>
      <c r="E25" s="6">
        <v>198342</v>
      </c>
      <c r="F25" s="6">
        <v>343404</v>
      </c>
      <c r="G25" s="11">
        <v>8898</v>
      </c>
      <c r="H25" s="6">
        <v>111317</v>
      </c>
      <c r="I25" s="6">
        <v>219401</v>
      </c>
      <c r="J25" s="12">
        <v>7846</v>
      </c>
    </row>
    <row r="26" spans="1:10" ht="16" thickBot="1" x14ac:dyDescent="0.4">
      <c r="A26" s="5" t="s">
        <v>21</v>
      </c>
      <c r="B26" s="6">
        <v>5027</v>
      </c>
      <c r="C26" s="6">
        <v>220195</v>
      </c>
      <c r="D26" s="11">
        <v>1381</v>
      </c>
      <c r="E26" s="6">
        <v>382546</v>
      </c>
      <c r="F26" s="6">
        <v>237178</v>
      </c>
      <c r="G26" s="11">
        <v>8099</v>
      </c>
      <c r="H26" s="6">
        <v>123297</v>
      </c>
      <c r="I26" s="6">
        <v>408241</v>
      </c>
      <c r="J26" s="12">
        <v>6694</v>
      </c>
    </row>
    <row r="27" spans="1:10" ht="16" thickBot="1" x14ac:dyDescent="0.4">
      <c r="A27" s="9" t="s">
        <v>68</v>
      </c>
      <c r="B27" s="10">
        <v>9870</v>
      </c>
      <c r="C27" s="10">
        <v>218555</v>
      </c>
      <c r="D27" s="14">
        <v>850</v>
      </c>
      <c r="E27" s="10">
        <v>335912</v>
      </c>
      <c r="F27" s="10">
        <v>2159552</v>
      </c>
      <c r="G27" s="14">
        <v>3653</v>
      </c>
      <c r="H27" s="10">
        <v>151724</v>
      </c>
      <c r="I27" s="10">
        <v>566781</v>
      </c>
      <c r="J27" s="13">
        <v>2138</v>
      </c>
    </row>
    <row r="28" spans="1:10" ht="16" thickBot="1" x14ac:dyDescent="0.4">
      <c r="A28" s="15" t="s">
        <v>22</v>
      </c>
      <c r="B28" s="10">
        <f>SUM(B5:B27)</f>
        <v>215111</v>
      </c>
      <c r="C28" s="10">
        <f t="shared" ref="C28:J28" si="0">SUM(C5:C27)</f>
        <v>4556158</v>
      </c>
      <c r="D28" s="127">
        <f t="shared" si="0"/>
        <v>216594</v>
      </c>
      <c r="E28" s="10">
        <f t="shared" si="0"/>
        <v>2995753</v>
      </c>
      <c r="F28" s="10">
        <f t="shared" si="0"/>
        <v>7487847</v>
      </c>
      <c r="G28" s="127">
        <f t="shared" si="0"/>
        <v>321693</v>
      </c>
      <c r="H28" s="10">
        <f t="shared" si="0"/>
        <v>1321785</v>
      </c>
      <c r="I28" s="10">
        <f t="shared" si="0"/>
        <v>3958667</v>
      </c>
      <c r="J28" s="127">
        <f t="shared" si="0"/>
        <v>204137</v>
      </c>
    </row>
    <row r="29" spans="1:10" ht="16" thickBot="1" x14ac:dyDescent="0.4">
      <c r="A29" s="15" t="s">
        <v>31</v>
      </c>
      <c r="B29" s="16">
        <f>B28/($B28+$C28+$D28)</f>
        <v>4.3126886203570546E-2</v>
      </c>
      <c r="C29" s="16">
        <f t="shared" ref="C29:D29" si="1">C28/($B28+$C28+$D28)</f>
        <v>0.91344890587411887</v>
      </c>
      <c r="D29" s="128">
        <f t="shared" si="1"/>
        <v>4.3424207922310616E-2</v>
      </c>
      <c r="E29" s="16">
        <f>E28/($E28+$F28+$G28)</f>
        <v>0.27724865952269873</v>
      </c>
      <c r="F29" s="16">
        <f t="shared" ref="F29:G29" si="2">F28/($E28+$F28+$G28)</f>
        <v>0.69297954252605642</v>
      </c>
      <c r="G29" s="128">
        <f t="shared" si="2"/>
        <v>2.9771797951244822E-2</v>
      </c>
      <c r="H29" s="16">
        <f>H28/($H28+$I28+$J28)</f>
        <v>0.24099982696971459</v>
      </c>
      <c r="I29" s="16">
        <f t="shared" ref="I29:J29" si="3">I28/($H28+$I28+$J28)</f>
        <v>0.72178006410325368</v>
      </c>
      <c r="J29" s="128">
        <f t="shared" si="3"/>
        <v>3.7220108927031724E-2</v>
      </c>
    </row>
  </sheetData>
  <mergeCells count="3">
    <mergeCell ref="B3:D3"/>
    <mergeCell ref="E3:G3"/>
    <mergeCell ref="H3:J3"/>
  </mergeCells>
  <pageMargins left="0.70866141732283472" right="0.70866141732283472" top="0.74803149606299213" bottom="0.74803149606299213" header="0.31496062992125984" footer="0.31496062992125984"/>
  <pageSetup paperSize="9" orientation="landscape" r:id="rId1"/>
  <headerFooter>
    <oddHeader>&amp;CMethodological changes to HES - Data Tables v3.0</oddHeader>
    <oddFooter>&amp;LCopyright © 2020 NHS Digital&amp;RPage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FF5D4-5AD3-4527-A3D1-DFE5C5BFC745}">
  <sheetPr>
    <pageSetUpPr fitToPage="1"/>
  </sheetPr>
  <dimension ref="A1:G11"/>
  <sheetViews>
    <sheetView showGridLines="0" zoomScaleNormal="100" workbookViewId="0">
      <selection activeCell="A36" sqref="A36:B36"/>
    </sheetView>
  </sheetViews>
  <sheetFormatPr defaultRowHeight="15.5" x14ac:dyDescent="0.35"/>
  <cols>
    <col min="1" max="1" width="10.61328125" customWidth="1"/>
    <col min="2" max="2" width="24.69140625" customWidth="1"/>
    <col min="3" max="3" width="12.69140625" customWidth="1"/>
    <col min="4" max="4" width="24.69140625" customWidth="1"/>
    <col min="5" max="5" width="12.69140625" customWidth="1"/>
    <col min="6" max="6" width="24.69140625" customWidth="1"/>
    <col min="7" max="7" width="12.69140625" customWidth="1"/>
  </cols>
  <sheetData>
    <row r="1" spans="1:7" x14ac:dyDescent="0.35">
      <c r="A1" s="37" t="s">
        <v>182</v>
      </c>
    </row>
    <row r="2" spans="1:7" x14ac:dyDescent="0.35">
      <c r="A2" s="37"/>
    </row>
    <row r="3" spans="1:7" x14ac:dyDescent="0.35">
      <c r="B3" s="91"/>
      <c r="C3" s="91"/>
      <c r="E3" s="91"/>
    </row>
    <row r="4" spans="1:7" ht="16" thickBot="1" x14ac:dyDescent="0.4"/>
    <row r="5" spans="1:7" ht="26" customHeight="1" thickBot="1" x14ac:dyDescent="0.4">
      <c r="B5" s="209" t="s">
        <v>176</v>
      </c>
      <c r="C5" s="210"/>
      <c r="D5" s="209" t="s">
        <v>128</v>
      </c>
      <c r="E5" s="210"/>
      <c r="F5" s="209" t="s">
        <v>127</v>
      </c>
      <c r="G5" s="210"/>
    </row>
    <row r="6" spans="1:7" s="112" customFormat="1" ht="50.5" customHeight="1" thickBot="1" x14ac:dyDescent="0.4">
      <c r="B6" s="110" t="s">
        <v>177</v>
      </c>
      <c r="C6" s="110" t="s">
        <v>126</v>
      </c>
      <c r="D6" s="110" t="s">
        <v>178</v>
      </c>
      <c r="E6" s="110" t="s">
        <v>126</v>
      </c>
      <c r="F6" s="110" t="s">
        <v>179</v>
      </c>
      <c r="G6" s="110" t="s">
        <v>126</v>
      </c>
    </row>
    <row r="7" spans="1:7" ht="16" thickBot="1" x14ac:dyDescent="0.4">
      <c r="A7" s="115" t="s">
        <v>21</v>
      </c>
      <c r="B7" s="117">
        <v>33133</v>
      </c>
      <c r="C7" s="103">
        <f>B7/'Table 2a'!F26</f>
        <v>1.4857561042544919E-3</v>
      </c>
      <c r="D7" s="117">
        <v>4954</v>
      </c>
      <c r="E7" s="103">
        <f>D7/'Table 2a'!F26</f>
        <v>2.2214818279288784E-4</v>
      </c>
      <c r="F7" s="117">
        <f>B7+D7</f>
        <v>38087</v>
      </c>
      <c r="G7" s="103">
        <f>F7/'Table 2a'!F26</f>
        <v>1.7079042870473799E-3</v>
      </c>
    </row>
    <row r="8" spans="1:7" ht="16" thickBot="1" x14ac:dyDescent="0.4">
      <c r="A8" s="115" t="s">
        <v>68</v>
      </c>
      <c r="B8" s="58">
        <v>32423</v>
      </c>
      <c r="C8" s="103">
        <f>B8/'Table 2a'!F27</f>
        <v>1.4437917999055878E-3</v>
      </c>
      <c r="D8" s="117">
        <v>6286</v>
      </c>
      <c r="E8" s="103">
        <f>D8/'Table 2a'!F27</f>
        <v>2.7991472887168136E-4</v>
      </c>
      <c r="F8" s="117">
        <f>B8+D8</f>
        <v>38709</v>
      </c>
      <c r="G8" s="103">
        <f>F8/'Table 2a'!F27</f>
        <v>1.7237065287772691E-3</v>
      </c>
    </row>
    <row r="10" spans="1:7" ht="35.5" customHeight="1" x14ac:dyDescent="0.35">
      <c r="A10" s="196" t="s">
        <v>180</v>
      </c>
      <c r="B10" s="196"/>
      <c r="C10" s="196"/>
      <c r="D10" s="196"/>
      <c r="E10" s="196"/>
      <c r="F10" s="196"/>
      <c r="G10" s="196"/>
    </row>
    <row r="11" spans="1:7" ht="33.5" customHeight="1" x14ac:dyDescent="0.35">
      <c r="A11" s="196" t="s">
        <v>181</v>
      </c>
      <c r="B11" s="196"/>
      <c r="C11" s="196"/>
      <c r="D11" s="196"/>
      <c r="E11" s="196"/>
      <c r="F11" s="196"/>
      <c r="G11" s="196"/>
    </row>
  </sheetData>
  <mergeCells count="5">
    <mergeCell ref="F5:G5"/>
    <mergeCell ref="B5:C5"/>
    <mergeCell ref="D5:E5"/>
    <mergeCell ref="A10:G10"/>
    <mergeCell ref="A11:G11"/>
  </mergeCells>
  <pageMargins left="0.70866141732283472" right="0.70866141732283472" top="0.74803149606299213" bottom="0.74803149606299213" header="0.31496062992125984" footer="0.31496062992125984"/>
  <pageSetup paperSize="9" scale="89" orientation="landscape" r:id="rId1"/>
  <headerFooter>
    <oddHeader>&amp;CMethodological changes to HES - Data Tables v3.0</oddHeader>
    <oddFooter>&amp;LCopyright © 2020 NHS Digital&amp;RPage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32A38-4026-4020-A28C-F624D628160D}">
  <sheetPr>
    <pageSetUpPr fitToPage="1"/>
  </sheetPr>
  <dimension ref="A1:G27"/>
  <sheetViews>
    <sheetView showGridLines="0" workbookViewId="0">
      <selection activeCell="A36" sqref="A36:B36"/>
    </sheetView>
  </sheetViews>
  <sheetFormatPr defaultColWidth="8.84375" defaultRowHeight="15.5" x14ac:dyDescent="0.35"/>
  <cols>
    <col min="1" max="5" width="8.84375" style="20"/>
    <col min="6" max="6" width="9.84375" style="20" bestFit="1" customWidth="1"/>
    <col min="7" max="16384" width="8.84375" style="20"/>
  </cols>
  <sheetData>
    <row r="1" spans="1:7" x14ac:dyDescent="0.35">
      <c r="A1" s="18" t="s">
        <v>125</v>
      </c>
      <c r="B1" s="19"/>
      <c r="C1" s="19"/>
      <c r="D1" s="19"/>
      <c r="E1" s="19"/>
      <c r="F1" s="19"/>
      <c r="G1" s="19"/>
    </row>
    <row r="2" spans="1:7" ht="16" thickBot="1" x14ac:dyDescent="0.4">
      <c r="A2" s="18"/>
      <c r="B2" s="19"/>
      <c r="C2" s="19"/>
      <c r="D2" s="19"/>
      <c r="E2" s="19"/>
      <c r="F2" s="19"/>
      <c r="G2" s="19"/>
    </row>
    <row r="3" spans="1:7" ht="16" thickBot="1" x14ac:dyDescent="0.4">
      <c r="A3" s="21"/>
      <c r="B3" s="211" t="s">
        <v>90</v>
      </c>
      <c r="C3" s="212"/>
      <c r="D3" s="212"/>
      <c r="E3" s="213"/>
      <c r="F3" s="214" t="s">
        <v>27</v>
      </c>
      <c r="G3" s="214" t="s">
        <v>28</v>
      </c>
    </row>
    <row r="4" spans="1:7" ht="15.75" customHeight="1" thickBot="1" x14ac:dyDescent="0.4">
      <c r="A4" s="27" t="s">
        <v>29</v>
      </c>
      <c r="B4" s="23" t="s">
        <v>32</v>
      </c>
      <c r="C4" s="3" t="s">
        <v>33</v>
      </c>
      <c r="D4" s="3" t="s">
        <v>34</v>
      </c>
      <c r="E4" s="4" t="s">
        <v>35</v>
      </c>
      <c r="F4" s="215"/>
      <c r="G4" s="215"/>
    </row>
    <row r="5" spans="1:7" ht="16" thickBot="1" x14ac:dyDescent="0.4">
      <c r="A5" s="5" t="s">
        <v>0</v>
      </c>
      <c r="B5" s="28">
        <v>0.44414731279694003</v>
      </c>
      <c r="C5" s="29">
        <v>0.45994703319585001</v>
      </c>
      <c r="D5" s="29">
        <v>0.12494989790354</v>
      </c>
      <c r="E5" s="30">
        <v>0.48225965213828997</v>
      </c>
      <c r="F5" s="26" t="s">
        <v>36</v>
      </c>
      <c r="G5" s="26" t="s">
        <v>36</v>
      </c>
    </row>
    <row r="6" spans="1:7" ht="16" thickBot="1" x14ac:dyDescent="0.4">
      <c r="A6" s="22" t="s">
        <v>1</v>
      </c>
      <c r="B6" s="31">
        <v>0.74102016612854993</v>
      </c>
      <c r="C6" s="32">
        <v>0.76686161153092003</v>
      </c>
      <c r="D6" s="32">
        <v>0.21520050136071001</v>
      </c>
      <c r="E6" s="33">
        <v>0.79499808974258002</v>
      </c>
      <c r="F6" s="26" t="s">
        <v>36</v>
      </c>
      <c r="G6" s="26" t="s">
        <v>36</v>
      </c>
    </row>
    <row r="7" spans="1:7" ht="16" thickBot="1" x14ac:dyDescent="0.4">
      <c r="A7" s="5" t="s">
        <v>2</v>
      </c>
      <c r="B7" s="31">
        <v>0.80335944055328001</v>
      </c>
      <c r="C7" s="32">
        <v>0.82804132344104997</v>
      </c>
      <c r="D7" s="32">
        <v>0.24611535773915003</v>
      </c>
      <c r="E7" s="33">
        <v>0.86057935240562999</v>
      </c>
      <c r="F7" s="26" t="s">
        <v>36</v>
      </c>
      <c r="G7" s="26" t="s">
        <v>36</v>
      </c>
    </row>
    <row r="8" spans="1:7" ht="16" thickBot="1" x14ac:dyDescent="0.4">
      <c r="A8" s="5" t="s">
        <v>3</v>
      </c>
      <c r="B8" s="31">
        <v>0.83236354712156002</v>
      </c>
      <c r="C8" s="32">
        <v>0.85778044786288998</v>
      </c>
      <c r="D8" s="32">
        <v>0.24770875295035999</v>
      </c>
      <c r="E8" s="33">
        <v>0.87630025666923006</v>
      </c>
      <c r="F8" s="26" t="s">
        <v>36</v>
      </c>
      <c r="G8" s="26" t="s">
        <v>36</v>
      </c>
    </row>
    <row r="9" spans="1:7" ht="16" thickBot="1" x14ac:dyDescent="0.4">
      <c r="A9" s="5" t="s">
        <v>4</v>
      </c>
      <c r="B9" s="31">
        <v>0.86628915670823003</v>
      </c>
      <c r="C9" s="32">
        <v>0.89185347508819002</v>
      </c>
      <c r="D9" s="32">
        <v>0.29656672836582998</v>
      </c>
      <c r="E9" s="33">
        <v>0.89471234152085</v>
      </c>
      <c r="F9" s="26" t="s">
        <v>36</v>
      </c>
      <c r="G9" s="26" t="s">
        <v>36</v>
      </c>
    </row>
    <row r="10" spans="1:7" ht="16" thickBot="1" x14ac:dyDescent="0.4">
      <c r="A10" s="5" t="s">
        <v>5</v>
      </c>
      <c r="B10" s="31">
        <v>0.90449199646370004</v>
      </c>
      <c r="C10" s="32">
        <v>0.91963735306341998</v>
      </c>
      <c r="D10" s="32">
        <v>0.56385221444484002</v>
      </c>
      <c r="E10" s="33">
        <v>0.91872736966632995</v>
      </c>
      <c r="F10" s="26" t="s">
        <v>36</v>
      </c>
      <c r="G10" s="26" t="s">
        <v>36</v>
      </c>
    </row>
    <row r="11" spans="1:7" ht="16" thickBot="1" x14ac:dyDescent="0.4">
      <c r="A11" s="5" t="s">
        <v>6</v>
      </c>
      <c r="B11" s="31">
        <v>0.93579446165091995</v>
      </c>
      <c r="C11" s="32">
        <v>0.93851183396514992</v>
      </c>
      <c r="D11" s="32">
        <v>0.87094339622641992</v>
      </c>
      <c r="E11" s="33">
        <v>0.94219691757964996</v>
      </c>
      <c r="F11" s="24">
        <v>0.93848227943595997</v>
      </c>
      <c r="G11" s="26" t="s">
        <v>36</v>
      </c>
    </row>
    <row r="12" spans="1:7" ht="16" thickBot="1" x14ac:dyDescent="0.4">
      <c r="A12" s="5" t="s">
        <v>7</v>
      </c>
      <c r="B12" s="31">
        <v>0.95474107676504005</v>
      </c>
      <c r="C12" s="32">
        <v>0.95639629226287992</v>
      </c>
      <c r="D12" s="32">
        <v>0.9149300613496899</v>
      </c>
      <c r="E12" s="33">
        <v>0.96009035640955009</v>
      </c>
      <c r="F12" s="24">
        <v>0.95630787434211995</v>
      </c>
      <c r="G12" s="26" t="s">
        <v>36</v>
      </c>
    </row>
    <row r="13" spans="1:7" ht="16" thickBot="1" x14ac:dyDescent="0.4">
      <c r="A13" s="5" t="s">
        <v>8</v>
      </c>
      <c r="B13" s="31">
        <v>0.95830467984185008</v>
      </c>
      <c r="C13" s="32">
        <v>0.95910771265159989</v>
      </c>
      <c r="D13" s="32">
        <v>0.93865527270721993</v>
      </c>
      <c r="E13" s="33">
        <v>0.96105444559187003</v>
      </c>
      <c r="F13" s="24">
        <v>0.96542294638583004</v>
      </c>
      <c r="G13" s="26" t="s">
        <v>36</v>
      </c>
    </row>
    <row r="14" spans="1:7" ht="16" thickBot="1" x14ac:dyDescent="0.4">
      <c r="A14" s="5" t="s">
        <v>9</v>
      </c>
      <c r="B14" s="31">
        <v>0.96553845211512002</v>
      </c>
      <c r="C14" s="32">
        <v>0.96721841334992997</v>
      </c>
      <c r="D14" s="32">
        <v>0.9236700586887</v>
      </c>
      <c r="E14" s="33">
        <v>0.96922265630566995</v>
      </c>
      <c r="F14" s="24">
        <v>0.96970129628907997</v>
      </c>
      <c r="G14" s="26" t="s">
        <v>36</v>
      </c>
    </row>
    <row r="15" spans="1:7" ht="16" thickBot="1" x14ac:dyDescent="0.4">
      <c r="A15" s="5" t="s">
        <v>10</v>
      </c>
      <c r="B15" s="31">
        <v>0.96898485280762003</v>
      </c>
      <c r="C15" s="32">
        <v>0.97127494955964</v>
      </c>
      <c r="D15" s="32">
        <v>0.91322245698573989</v>
      </c>
      <c r="E15" s="33">
        <v>0.97079186864785993</v>
      </c>
      <c r="F15" s="24">
        <v>0.97754408721303998</v>
      </c>
      <c r="G15" s="24">
        <v>0.85375827718200004</v>
      </c>
    </row>
    <row r="16" spans="1:7" ht="16" thickBot="1" x14ac:dyDescent="0.4">
      <c r="A16" s="5" t="s">
        <v>11</v>
      </c>
      <c r="B16" s="31">
        <v>0.97194616909535991</v>
      </c>
      <c r="C16" s="32">
        <v>0.97371481650416003</v>
      </c>
      <c r="D16" s="32">
        <v>0.93316330085147992</v>
      </c>
      <c r="E16" s="33">
        <v>0.96785106369998009</v>
      </c>
      <c r="F16" s="24">
        <v>0.98095824332473003</v>
      </c>
      <c r="G16" s="24">
        <v>0.88843287174375007</v>
      </c>
    </row>
    <row r="17" spans="1:7" ht="16" thickBot="1" x14ac:dyDescent="0.4">
      <c r="A17" s="5" t="s">
        <v>12</v>
      </c>
      <c r="B17" s="31">
        <v>0.97917407626297004</v>
      </c>
      <c r="C17" s="32">
        <v>0.97913043312546</v>
      </c>
      <c r="D17" s="32">
        <v>0.97834615419382009</v>
      </c>
      <c r="E17" s="33">
        <v>0.98126695088247007</v>
      </c>
      <c r="F17" s="24">
        <v>0.98208166710130995</v>
      </c>
      <c r="G17" s="24">
        <v>0.90109935068905</v>
      </c>
    </row>
    <row r="18" spans="1:7" ht="16" thickBot="1" x14ac:dyDescent="0.4">
      <c r="A18" s="5" t="s">
        <v>13</v>
      </c>
      <c r="B18" s="31">
        <v>0.98334178601239997</v>
      </c>
      <c r="C18" s="32">
        <v>0.98310552856870004</v>
      </c>
      <c r="D18" s="32">
        <v>0.98568261944083002</v>
      </c>
      <c r="E18" s="33">
        <v>0.98722558625514001</v>
      </c>
      <c r="F18" s="24">
        <v>0.98653281666545989</v>
      </c>
      <c r="G18" s="24">
        <v>0.92026326484305998</v>
      </c>
    </row>
    <row r="19" spans="1:7" ht="16" thickBot="1" x14ac:dyDescent="0.4">
      <c r="A19" s="5" t="s">
        <v>14</v>
      </c>
      <c r="B19" s="31">
        <v>0.98572140916175</v>
      </c>
      <c r="C19" s="32">
        <v>0.98560229013905998</v>
      </c>
      <c r="D19" s="32">
        <v>0.98985352255893</v>
      </c>
      <c r="E19" s="33">
        <v>0.98487993583998001</v>
      </c>
      <c r="F19" s="24">
        <v>0.98847997628414008</v>
      </c>
      <c r="G19" s="24">
        <v>0.93551311974068996</v>
      </c>
    </row>
    <row r="20" spans="1:7" ht="16" thickBot="1" x14ac:dyDescent="0.4">
      <c r="A20" s="5" t="s">
        <v>15</v>
      </c>
      <c r="B20" s="31">
        <v>0.98745983387457992</v>
      </c>
      <c r="C20" s="32">
        <v>0.98735211957898006</v>
      </c>
      <c r="D20" s="32">
        <v>0.99653541680500002</v>
      </c>
      <c r="E20" s="33">
        <v>0.98131459476063998</v>
      </c>
      <c r="F20" s="24">
        <v>0.99044955568261006</v>
      </c>
      <c r="G20" s="24">
        <v>0.95140443810691</v>
      </c>
    </row>
    <row r="21" spans="1:7" ht="16" thickBot="1" x14ac:dyDescent="0.4">
      <c r="A21" s="5" t="s">
        <v>16</v>
      </c>
      <c r="B21" s="31">
        <v>0.98706759350326001</v>
      </c>
      <c r="C21" s="32">
        <v>0.98715958036835005</v>
      </c>
      <c r="D21" s="32">
        <v>0.99132799474833011</v>
      </c>
      <c r="E21" s="33">
        <v>0.98037661537705001</v>
      </c>
      <c r="F21" s="24">
        <v>0.99018953579810998</v>
      </c>
      <c r="G21" s="24">
        <v>0.95962760608533004</v>
      </c>
    </row>
    <row r="22" spans="1:7" ht="16" thickBot="1" x14ac:dyDescent="0.4">
      <c r="A22" s="5" t="s">
        <v>17</v>
      </c>
      <c r="B22" s="31">
        <v>0.9882299806958601</v>
      </c>
      <c r="C22" s="32">
        <v>0.98834950530659005</v>
      </c>
      <c r="D22" s="32">
        <v>0.99279086068675004</v>
      </c>
      <c r="E22" s="33">
        <v>0.98007598287806996</v>
      </c>
      <c r="F22" s="24">
        <v>0.99150944687374998</v>
      </c>
      <c r="G22" s="24">
        <v>0.95218338846254991</v>
      </c>
    </row>
    <row r="23" spans="1:7" ht="16" thickBot="1" x14ac:dyDescent="0.4">
      <c r="A23" s="5" t="s">
        <v>18</v>
      </c>
      <c r="B23" s="31">
        <v>0.98864841374741996</v>
      </c>
      <c r="C23" s="32">
        <v>0.98875938809199004</v>
      </c>
      <c r="D23" s="32">
        <v>0.99406409378091998</v>
      </c>
      <c r="E23" s="33">
        <v>0.97987801507306005</v>
      </c>
      <c r="F23" s="24">
        <v>0.99173767817080005</v>
      </c>
      <c r="G23" s="24">
        <v>0.95870690917231993</v>
      </c>
    </row>
    <row r="24" spans="1:7" ht="16" thickBot="1" x14ac:dyDescent="0.4">
      <c r="A24" s="5" t="s">
        <v>19</v>
      </c>
      <c r="B24" s="31">
        <v>0.98526176670290999</v>
      </c>
      <c r="C24" s="32">
        <v>0.98555854117473007</v>
      </c>
      <c r="D24" s="32">
        <v>0.98858525199971004</v>
      </c>
      <c r="E24" s="33">
        <v>0.97248634084743002</v>
      </c>
      <c r="F24" s="24">
        <v>0.99367385829952992</v>
      </c>
      <c r="G24" s="24">
        <v>0.96942452200141005</v>
      </c>
    </row>
    <row r="25" spans="1:7" ht="16" thickBot="1" x14ac:dyDescent="0.4">
      <c r="A25" s="5" t="s">
        <v>20</v>
      </c>
      <c r="B25" s="31">
        <v>0.98307149888534995</v>
      </c>
      <c r="C25" s="32">
        <v>0.98348757339472004</v>
      </c>
      <c r="D25" s="32">
        <v>0.98824923070671999</v>
      </c>
      <c r="E25" s="33">
        <v>0.96429718377482998</v>
      </c>
      <c r="F25" s="24">
        <v>0.99384301555145005</v>
      </c>
      <c r="G25" s="24">
        <v>0.97139399461540998</v>
      </c>
    </row>
    <row r="26" spans="1:7" ht="16" thickBot="1" x14ac:dyDescent="0.4">
      <c r="A26" s="5" t="s">
        <v>21</v>
      </c>
      <c r="B26" s="31">
        <v>0.98726051470756004</v>
      </c>
      <c r="C26" s="32">
        <v>0.98786330267145006</v>
      </c>
      <c r="D26" s="32">
        <v>0.98707441286345998</v>
      </c>
      <c r="E26" s="33">
        <v>0.96642588494296999</v>
      </c>
      <c r="F26" s="24">
        <v>0.99511492509186994</v>
      </c>
      <c r="G26" s="24">
        <v>0.97657798714378008</v>
      </c>
    </row>
    <row r="27" spans="1:7" ht="16" thickBot="1" x14ac:dyDescent="0.4">
      <c r="A27" s="9" t="s">
        <v>68</v>
      </c>
      <c r="B27" s="34">
        <v>0.98763254258535993</v>
      </c>
      <c r="C27" s="35">
        <v>0.98813004427124995</v>
      </c>
      <c r="D27" s="35">
        <v>0.99248211490984006</v>
      </c>
      <c r="E27" s="36">
        <v>0.96484964084660008</v>
      </c>
      <c r="F27" s="25">
        <v>0.99431790115602992</v>
      </c>
      <c r="G27" s="25">
        <v>0.97288493223883998</v>
      </c>
    </row>
  </sheetData>
  <mergeCells count="3">
    <mergeCell ref="B3:E3"/>
    <mergeCell ref="F3:F4"/>
    <mergeCell ref="G3:G4"/>
  </mergeCells>
  <pageMargins left="0.70866141732283472" right="0.70866141732283472" top="0.74803149606299213" bottom="0.74803149606299213" header="0.31496062992125984" footer="0.31496062992125984"/>
  <pageSetup paperSize="9" orientation="landscape" r:id="rId1"/>
  <headerFooter>
    <oddHeader>&amp;CMethodological changes to HES - Data Tables v3.0</oddHeader>
    <oddFooter>&amp;LCopyright © 2020 NHS Digital&amp;RPage &amp;P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FEB75-D85E-425A-AAA2-177D08F33CB1}">
  <sheetPr>
    <pageSetUpPr fitToPage="1"/>
  </sheetPr>
  <dimension ref="A1:AG221"/>
  <sheetViews>
    <sheetView view="pageBreakPreview" topLeftCell="A4" zoomScale="40" zoomScaleNormal="55" zoomScaleSheetLayoutView="40" workbookViewId="0">
      <selection activeCell="A36" sqref="A36:B36"/>
    </sheetView>
  </sheetViews>
  <sheetFormatPr defaultColWidth="9.23046875" defaultRowHeight="12.5" x14ac:dyDescent="0.25"/>
  <cols>
    <col min="1" max="1" width="23.84375" style="136" customWidth="1"/>
    <col min="2" max="2" width="16.07421875" style="136" customWidth="1"/>
    <col min="3" max="7" width="9.23046875" style="136"/>
    <col min="8" max="8" width="3.07421875" style="136" customWidth="1"/>
    <col min="9" max="9" width="0.3046875" style="137" customWidth="1"/>
    <col min="10" max="10" width="3.07421875" style="136" customWidth="1"/>
    <col min="11" max="11" width="13.765625" style="136" customWidth="1"/>
    <col min="12" max="19" width="9.23046875" style="136"/>
    <col min="20" max="20" width="3.07421875" style="136" customWidth="1"/>
    <col min="21" max="21" width="0.3046875" style="137" customWidth="1"/>
    <col min="22" max="22" width="3.07421875" style="136" customWidth="1"/>
    <col min="23" max="23" width="15" style="136" customWidth="1"/>
    <col min="24" max="31" width="9.23046875" style="136"/>
    <col min="32" max="32" width="2.4609375" style="136" customWidth="1"/>
    <col min="33" max="33" width="0.23046875" style="137" customWidth="1"/>
    <col min="34" max="16384" width="9.23046875" style="136"/>
  </cols>
  <sheetData>
    <row r="1" spans="1:33" s="135" customFormat="1" ht="15.5" x14ac:dyDescent="0.35">
      <c r="A1" s="216" t="s">
        <v>90</v>
      </c>
      <c r="B1" s="216"/>
      <c r="C1" s="216"/>
      <c r="D1" s="216"/>
      <c r="E1" s="216"/>
      <c r="F1" s="216"/>
      <c r="G1" s="216"/>
      <c r="H1" s="131"/>
      <c r="I1" s="132"/>
      <c r="J1" s="131"/>
      <c r="K1" s="216" t="s">
        <v>27</v>
      </c>
      <c r="L1" s="216"/>
      <c r="M1" s="216"/>
      <c r="N1" s="216"/>
      <c r="O1" s="216"/>
      <c r="P1" s="216"/>
      <c r="Q1" s="216"/>
      <c r="R1" s="216"/>
      <c r="S1" s="216"/>
      <c r="T1" s="131"/>
      <c r="U1" s="132"/>
      <c r="V1" s="131"/>
      <c r="W1" s="216" t="s">
        <v>91</v>
      </c>
      <c r="X1" s="216"/>
      <c r="Y1" s="216"/>
      <c r="Z1" s="216"/>
      <c r="AA1" s="216"/>
      <c r="AB1" s="216"/>
      <c r="AC1" s="216"/>
      <c r="AD1" s="216"/>
      <c r="AE1" s="216"/>
      <c r="AF1" s="133"/>
      <c r="AG1" s="134"/>
    </row>
    <row r="2" spans="1:33" s="135" customFormat="1" ht="15.5" x14ac:dyDescent="0.35">
      <c r="A2" s="133"/>
      <c r="B2" s="133"/>
      <c r="C2" s="133"/>
      <c r="D2" s="133"/>
      <c r="E2" s="133"/>
      <c r="F2" s="133"/>
      <c r="G2" s="133"/>
      <c r="H2" s="131"/>
      <c r="I2" s="132"/>
      <c r="J2" s="131"/>
      <c r="L2" s="136"/>
      <c r="M2" s="136"/>
      <c r="N2" s="136"/>
      <c r="O2" s="136"/>
      <c r="P2" s="136"/>
      <c r="Q2" s="136"/>
      <c r="R2" s="136"/>
      <c r="S2" s="136"/>
      <c r="T2" s="131"/>
      <c r="U2" s="132"/>
      <c r="V2" s="131"/>
      <c r="W2" s="133"/>
      <c r="X2" s="133"/>
      <c r="Y2" s="133"/>
      <c r="Z2" s="133"/>
      <c r="AA2" s="133"/>
      <c r="AB2" s="133"/>
      <c r="AC2" s="133"/>
      <c r="AD2" s="133"/>
      <c r="AE2" s="133"/>
      <c r="AF2" s="133"/>
      <c r="AG2" s="134"/>
    </row>
    <row r="3" spans="1:33" ht="13" x14ac:dyDescent="0.3">
      <c r="A3" s="135" t="s">
        <v>183</v>
      </c>
      <c r="K3" s="135" t="s">
        <v>183</v>
      </c>
      <c r="L3" s="135"/>
      <c r="M3" s="135"/>
      <c r="N3" s="135"/>
      <c r="O3" s="135"/>
      <c r="P3" s="135"/>
      <c r="Q3" s="135"/>
      <c r="R3" s="135"/>
      <c r="S3" s="135"/>
      <c r="W3" s="135" t="s">
        <v>183</v>
      </c>
    </row>
    <row r="4" spans="1:33" s="135" customFormat="1" ht="13" x14ac:dyDescent="0.3">
      <c r="I4" s="134"/>
      <c r="U4" s="134"/>
      <c r="AG4" s="134"/>
    </row>
    <row r="12" spans="1:33" ht="15.5" x14ac:dyDescent="0.35">
      <c r="AG12" s="138"/>
    </row>
    <row r="13" spans="1:33" ht="15.5" x14ac:dyDescent="0.35">
      <c r="AG13" s="138"/>
    </row>
    <row r="14" spans="1:33" ht="15.5" x14ac:dyDescent="0.35">
      <c r="AG14" s="138"/>
    </row>
    <row r="15" spans="1:33" ht="15.5" x14ac:dyDescent="0.35">
      <c r="AG15" s="138"/>
    </row>
    <row r="16" spans="1:33" ht="15.5" x14ac:dyDescent="0.35">
      <c r="AG16" s="138"/>
    </row>
    <row r="17" spans="1:33" ht="15.5" x14ac:dyDescent="0.35">
      <c r="AG17" s="138"/>
    </row>
    <row r="18" spans="1:33" ht="15.5" x14ac:dyDescent="0.35">
      <c r="AG18" s="138"/>
    </row>
    <row r="24" spans="1:33" ht="13" x14ac:dyDescent="0.3">
      <c r="A24" s="139"/>
      <c r="B24" s="140"/>
      <c r="C24" s="139"/>
      <c r="D24" s="139"/>
      <c r="E24" s="139"/>
      <c r="F24" s="139"/>
      <c r="G24" s="139"/>
      <c r="H24" s="139"/>
      <c r="J24" s="139"/>
      <c r="K24" s="141"/>
      <c r="L24" s="139"/>
      <c r="M24" s="139"/>
      <c r="N24" s="139"/>
      <c r="O24" s="139"/>
      <c r="P24" s="139"/>
      <c r="Q24" s="139"/>
      <c r="R24" s="139"/>
      <c r="S24" s="139"/>
      <c r="T24" s="139"/>
      <c r="V24" s="139"/>
      <c r="W24" s="141"/>
      <c r="X24" s="139"/>
      <c r="Y24" s="139"/>
      <c r="Z24" s="139"/>
      <c r="AA24" s="139"/>
      <c r="AB24" s="139"/>
      <c r="AC24" s="139"/>
      <c r="AD24" s="139"/>
      <c r="AE24" s="139"/>
      <c r="AF24" s="139"/>
    </row>
    <row r="25" spans="1:33" ht="13" x14ac:dyDescent="0.3">
      <c r="A25" s="141"/>
      <c r="B25" s="139"/>
      <c r="C25" s="139"/>
      <c r="D25" s="139"/>
      <c r="E25" s="139"/>
      <c r="F25" s="139"/>
      <c r="G25" s="139"/>
      <c r="H25" s="139"/>
      <c r="J25" s="139"/>
      <c r="K25" s="141"/>
      <c r="L25" s="139"/>
      <c r="M25" s="139"/>
      <c r="N25" s="139"/>
      <c r="O25" s="139"/>
      <c r="P25" s="139"/>
      <c r="Q25" s="139"/>
      <c r="R25" s="139"/>
      <c r="S25" s="139"/>
      <c r="T25" s="139"/>
      <c r="V25" s="139"/>
      <c r="W25" s="141"/>
      <c r="X25" s="139"/>
      <c r="Y25" s="139"/>
      <c r="Z25" s="139"/>
      <c r="AA25" s="139"/>
      <c r="AB25" s="139"/>
      <c r="AC25" s="139"/>
      <c r="AD25" s="139"/>
      <c r="AE25" s="139"/>
      <c r="AF25" s="139"/>
    </row>
    <row r="26" spans="1:33" ht="13" x14ac:dyDescent="0.3">
      <c r="A26" s="139"/>
      <c r="B26" s="140"/>
      <c r="C26" s="139"/>
      <c r="D26" s="139"/>
      <c r="E26" s="139"/>
      <c r="F26" s="139"/>
      <c r="G26" s="139"/>
      <c r="H26" s="139"/>
      <c r="J26" s="139"/>
      <c r="K26" s="141"/>
      <c r="L26" s="139"/>
      <c r="M26" s="139"/>
      <c r="N26" s="139"/>
      <c r="O26" s="139"/>
      <c r="P26" s="139"/>
      <c r="Q26" s="139"/>
      <c r="R26" s="139"/>
      <c r="S26" s="139"/>
      <c r="T26" s="139"/>
      <c r="V26" s="139"/>
      <c r="W26" s="141"/>
      <c r="X26" s="139"/>
      <c r="Y26" s="139"/>
      <c r="Z26" s="139"/>
      <c r="AA26" s="139"/>
      <c r="AB26" s="139"/>
      <c r="AC26" s="139"/>
      <c r="AD26" s="139"/>
      <c r="AE26" s="139"/>
      <c r="AF26" s="139"/>
    </row>
    <row r="27" spans="1:33" ht="15.5" x14ac:dyDescent="0.35">
      <c r="A27" s="216" t="s">
        <v>90</v>
      </c>
      <c r="B27" s="216"/>
      <c r="C27" s="216"/>
      <c r="D27" s="216"/>
      <c r="E27" s="216"/>
      <c r="F27" s="216"/>
      <c r="G27" s="216"/>
      <c r="K27" s="216" t="s">
        <v>27</v>
      </c>
      <c r="L27" s="216"/>
      <c r="M27" s="216"/>
      <c r="N27" s="216"/>
      <c r="O27" s="216"/>
      <c r="P27" s="216"/>
      <c r="Q27" s="216"/>
      <c r="R27" s="216"/>
      <c r="S27" s="216"/>
      <c r="W27" s="216" t="s">
        <v>91</v>
      </c>
      <c r="X27" s="216"/>
      <c r="Y27" s="216"/>
      <c r="Z27" s="216"/>
      <c r="AA27" s="216"/>
      <c r="AB27" s="216"/>
      <c r="AC27" s="216"/>
      <c r="AD27" s="216"/>
      <c r="AE27" s="216"/>
    </row>
    <row r="29" spans="1:33" ht="13" x14ac:dyDescent="0.3">
      <c r="A29" s="135" t="s">
        <v>184</v>
      </c>
      <c r="K29" s="135" t="s">
        <v>184</v>
      </c>
      <c r="W29" s="135" t="s">
        <v>184</v>
      </c>
    </row>
    <row r="47" spans="9:33" s="135" customFormat="1" ht="13" x14ac:dyDescent="0.3">
      <c r="I47" s="134"/>
      <c r="U47" s="134"/>
      <c r="W47" s="136"/>
      <c r="AG47" s="134"/>
    </row>
    <row r="51" spans="1:32" ht="13" x14ac:dyDescent="0.3">
      <c r="A51" s="139"/>
      <c r="B51" s="140"/>
      <c r="C51" s="139"/>
      <c r="D51" s="139"/>
      <c r="E51" s="139"/>
      <c r="F51" s="139"/>
      <c r="G51" s="139"/>
      <c r="H51" s="139"/>
      <c r="J51" s="139"/>
      <c r="K51" s="141"/>
      <c r="L51" s="139"/>
      <c r="M51" s="139"/>
      <c r="N51" s="139"/>
      <c r="O51" s="139"/>
      <c r="P51" s="139"/>
      <c r="Q51" s="139"/>
      <c r="R51" s="139"/>
      <c r="S51" s="139"/>
      <c r="T51" s="139"/>
      <c r="V51" s="139"/>
      <c r="W51" s="141"/>
      <c r="X51" s="139"/>
      <c r="Y51" s="139"/>
      <c r="Z51" s="139"/>
      <c r="AA51" s="139"/>
      <c r="AB51" s="139"/>
      <c r="AC51" s="139"/>
      <c r="AD51" s="139"/>
      <c r="AE51" s="139"/>
      <c r="AF51" s="139"/>
    </row>
    <row r="52" spans="1:32" ht="13" x14ac:dyDescent="0.3">
      <c r="A52" s="141"/>
      <c r="B52" s="139"/>
      <c r="C52" s="139"/>
      <c r="D52" s="139"/>
      <c r="E52" s="139"/>
      <c r="F52" s="139"/>
      <c r="G52" s="139"/>
      <c r="H52" s="139"/>
      <c r="J52" s="139"/>
      <c r="K52" s="141"/>
      <c r="L52" s="139"/>
      <c r="M52" s="139"/>
      <c r="N52" s="139"/>
      <c r="O52" s="139"/>
      <c r="P52" s="139"/>
      <c r="Q52" s="139"/>
      <c r="R52" s="139"/>
      <c r="S52" s="139"/>
      <c r="T52" s="139"/>
      <c r="V52" s="139"/>
      <c r="W52" s="141"/>
      <c r="X52" s="139"/>
      <c r="Y52" s="139"/>
      <c r="Z52" s="139"/>
      <c r="AA52" s="139"/>
      <c r="AB52" s="139"/>
      <c r="AC52" s="139"/>
      <c r="AD52" s="139"/>
      <c r="AE52" s="139"/>
      <c r="AF52" s="139"/>
    </row>
    <row r="53" spans="1:32" ht="13" x14ac:dyDescent="0.3">
      <c r="A53" s="139"/>
      <c r="B53" s="140"/>
      <c r="C53" s="139"/>
      <c r="D53" s="139"/>
      <c r="E53" s="139"/>
      <c r="F53" s="139"/>
      <c r="G53" s="139"/>
      <c r="H53" s="139"/>
      <c r="J53" s="139"/>
      <c r="K53" s="141"/>
      <c r="L53" s="139"/>
      <c r="M53" s="139"/>
      <c r="N53" s="139"/>
      <c r="O53" s="139"/>
      <c r="P53" s="139"/>
      <c r="Q53" s="139"/>
      <c r="R53" s="139"/>
      <c r="S53" s="139"/>
      <c r="T53" s="139"/>
      <c r="V53" s="139"/>
      <c r="W53" s="141"/>
      <c r="X53" s="139"/>
      <c r="Y53" s="139"/>
      <c r="Z53" s="139"/>
      <c r="AA53" s="139"/>
      <c r="AB53" s="139"/>
      <c r="AC53" s="139"/>
      <c r="AD53" s="139"/>
      <c r="AE53" s="139"/>
      <c r="AF53" s="139"/>
    </row>
    <row r="54" spans="1:32" ht="13" x14ac:dyDescent="0.3">
      <c r="A54" s="135"/>
      <c r="K54" s="135"/>
      <c r="W54" s="135"/>
    </row>
    <row r="56" spans="1:32" ht="13" x14ac:dyDescent="0.3">
      <c r="A56" s="135" t="s">
        <v>185</v>
      </c>
      <c r="J56" s="135" t="s">
        <v>186</v>
      </c>
    </row>
    <row r="77" spans="1:32" ht="13.5" customHeight="1" x14ac:dyDescent="0.25"/>
    <row r="78" spans="1:32" ht="13" x14ac:dyDescent="0.3">
      <c r="A78" s="139"/>
      <c r="B78" s="140"/>
      <c r="C78" s="139"/>
      <c r="D78" s="139"/>
      <c r="E78" s="139"/>
      <c r="F78" s="139"/>
      <c r="G78" s="139"/>
      <c r="H78" s="139"/>
      <c r="J78" s="139"/>
      <c r="K78" s="141"/>
      <c r="L78" s="139"/>
      <c r="M78" s="139"/>
      <c r="N78" s="139"/>
      <c r="O78" s="139"/>
      <c r="P78" s="139"/>
      <c r="Q78" s="139"/>
      <c r="R78" s="139"/>
      <c r="S78" s="139"/>
      <c r="T78" s="139"/>
      <c r="V78" s="139"/>
      <c r="W78" s="141"/>
      <c r="X78" s="139"/>
      <c r="Y78" s="139"/>
      <c r="Z78" s="139"/>
      <c r="AA78" s="139"/>
      <c r="AB78" s="139"/>
      <c r="AC78" s="139"/>
      <c r="AD78" s="139"/>
      <c r="AE78" s="139"/>
      <c r="AF78" s="139"/>
    </row>
    <row r="79" spans="1:32" ht="13" x14ac:dyDescent="0.3">
      <c r="A79" s="141"/>
      <c r="B79" s="139"/>
      <c r="C79" s="139"/>
      <c r="D79" s="139"/>
      <c r="E79" s="139"/>
      <c r="F79" s="139"/>
      <c r="G79" s="139"/>
      <c r="H79" s="139"/>
      <c r="J79" s="139"/>
      <c r="K79" s="141"/>
      <c r="L79" s="139"/>
      <c r="M79" s="139"/>
      <c r="N79" s="139"/>
      <c r="O79" s="139"/>
      <c r="P79" s="139"/>
      <c r="Q79" s="139"/>
      <c r="R79" s="139"/>
      <c r="S79" s="139"/>
      <c r="T79" s="139"/>
      <c r="V79" s="139"/>
      <c r="W79" s="141"/>
      <c r="X79" s="139"/>
      <c r="Y79" s="139"/>
      <c r="Z79" s="139"/>
      <c r="AA79" s="139"/>
      <c r="AB79" s="139"/>
      <c r="AC79" s="139"/>
      <c r="AD79" s="139"/>
      <c r="AE79" s="139"/>
      <c r="AF79" s="139"/>
    </row>
    <row r="80" spans="1:32" ht="13" x14ac:dyDescent="0.3">
      <c r="A80" s="139"/>
      <c r="B80" s="140"/>
      <c r="C80" s="139"/>
      <c r="D80" s="139"/>
      <c r="E80" s="139"/>
      <c r="F80" s="139"/>
      <c r="G80" s="139"/>
      <c r="H80" s="139"/>
      <c r="J80" s="139"/>
      <c r="K80" s="141"/>
      <c r="L80" s="139"/>
      <c r="M80" s="139"/>
      <c r="N80" s="139"/>
      <c r="O80" s="139"/>
      <c r="P80" s="139"/>
      <c r="Q80" s="139"/>
      <c r="R80" s="139"/>
      <c r="S80" s="139"/>
      <c r="T80" s="139"/>
      <c r="V80" s="139"/>
      <c r="W80" s="141"/>
      <c r="X80" s="139"/>
      <c r="Y80" s="139"/>
      <c r="Z80" s="139"/>
      <c r="AA80" s="139"/>
      <c r="AB80" s="139"/>
      <c r="AC80" s="139"/>
      <c r="AD80" s="139"/>
      <c r="AE80" s="139"/>
      <c r="AF80" s="139"/>
    </row>
    <row r="81" spans="1:31" ht="15.5" x14ac:dyDescent="0.35">
      <c r="A81" s="216" t="s">
        <v>90</v>
      </c>
      <c r="B81" s="216"/>
      <c r="C81" s="216"/>
      <c r="D81" s="216"/>
      <c r="E81" s="216"/>
      <c r="F81" s="216"/>
      <c r="G81" s="216"/>
      <c r="K81" s="216" t="s">
        <v>27</v>
      </c>
      <c r="L81" s="216"/>
      <c r="M81" s="216"/>
      <c r="N81" s="216"/>
      <c r="O81" s="216"/>
      <c r="P81" s="216"/>
      <c r="Q81" s="216"/>
      <c r="R81" s="216"/>
      <c r="S81" s="216"/>
      <c r="W81" s="216" t="s">
        <v>91</v>
      </c>
      <c r="X81" s="216"/>
      <c r="Y81" s="216"/>
      <c r="Z81" s="216"/>
      <c r="AA81" s="216"/>
      <c r="AB81" s="216"/>
      <c r="AC81" s="216"/>
      <c r="AD81" s="216"/>
      <c r="AE81" s="216"/>
    </row>
    <row r="83" spans="1:31" ht="13" x14ac:dyDescent="0.3">
      <c r="A83" s="135" t="s">
        <v>187</v>
      </c>
      <c r="K83" s="135" t="s">
        <v>187</v>
      </c>
      <c r="W83" s="135" t="s">
        <v>187</v>
      </c>
    </row>
    <row r="96" spans="1:31" ht="13" x14ac:dyDescent="0.3">
      <c r="A96" s="135"/>
    </row>
    <row r="107" spans="1:32" ht="13" x14ac:dyDescent="0.3">
      <c r="A107" s="139"/>
      <c r="B107" s="140"/>
      <c r="C107" s="139"/>
      <c r="D107" s="139"/>
      <c r="E107" s="139"/>
      <c r="F107" s="139"/>
      <c r="G107" s="139"/>
      <c r="H107" s="139"/>
      <c r="J107" s="139"/>
      <c r="K107" s="141"/>
      <c r="L107" s="139"/>
      <c r="M107" s="139"/>
      <c r="N107" s="139"/>
      <c r="O107" s="139"/>
      <c r="P107" s="139"/>
      <c r="Q107" s="139"/>
      <c r="R107" s="139"/>
      <c r="S107" s="139"/>
      <c r="T107" s="139"/>
      <c r="V107" s="139"/>
      <c r="W107" s="141"/>
      <c r="X107" s="139"/>
      <c r="Y107" s="139"/>
      <c r="Z107" s="139"/>
      <c r="AA107" s="139"/>
      <c r="AB107" s="139"/>
      <c r="AC107" s="139"/>
      <c r="AD107" s="139"/>
      <c r="AE107" s="139"/>
      <c r="AF107" s="139"/>
    </row>
    <row r="108" spans="1:32" ht="13" x14ac:dyDescent="0.3">
      <c r="A108" s="141"/>
      <c r="B108" s="139"/>
      <c r="C108" s="139"/>
      <c r="D108" s="139"/>
      <c r="E108" s="139"/>
      <c r="F108" s="139"/>
      <c r="G108" s="139"/>
      <c r="H108" s="139"/>
      <c r="J108" s="139"/>
      <c r="K108" s="141"/>
      <c r="L108" s="139"/>
      <c r="M108" s="139"/>
      <c r="N108" s="139"/>
      <c r="O108" s="139"/>
      <c r="P108" s="139"/>
      <c r="Q108" s="139"/>
      <c r="R108" s="139"/>
      <c r="S108" s="139"/>
      <c r="T108" s="139"/>
      <c r="V108" s="139"/>
      <c r="W108" s="141"/>
      <c r="X108" s="139"/>
      <c r="Y108" s="139"/>
      <c r="Z108" s="139"/>
      <c r="AA108" s="139"/>
      <c r="AB108" s="139"/>
      <c r="AC108" s="139"/>
      <c r="AD108" s="139"/>
      <c r="AE108" s="139"/>
      <c r="AF108" s="139"/>
    </row>
    <row r="109" spans="1:32" ht="13" x14ac:dyDescent="0.3">
      <c r="A109" s="139"/>
      <c r="B109" s="140"/>
      <c r="C109" s="139"/>
      <c r="D109" s="139"/>
      <c r="E109" s="139"/>
      <c r="F109" s="139"/>
      <c r="G109" s="139"/>
      <c r="H109" s="139"/>
      <c r="J109" s="139"/>
      <c r="K109" s="141"/>
      <c r="L109" s="139"/>
      <c r="M109" s="139"/>
      <c r="N109" s="139"/>
      <c r="O109" s="139"/>
      <c r="P109" s="139"/>
      <c r="Q109" s="139"/>
      <c r="R109" s="139"/>
      <c r="S109" s="139"/>
      <c r="T109" s="139"/>
      <c r="V109" s="139"/>
      <c r="W109" s="141"/>
      <c r="X109" s="139"/>
      <c r="Y109" s="139"/>
      <c r="Z109" s="139"/>
      <c r="AA109" s="139"/>
      <c r="AB109" s="139"/>
      <c r="AC109" s="139"/>
      <c r="AD109" s="139"/>
      <c r="AE109" s="139"/>
      <c r="AF109" s="139"/>
    </row>
    <row r="112" spans="1:32" x14ac:dyDescent="0.25">
      <c r="B112" s="136" t="s">
        <v>24</v>
      </c>
      <c r="C112" s="136" t="s">
        <v>27</v>
      </c>
      <c r="D112" s="136" t="s">
        <v>28</v>
      </c>
    </row>
    <row r="113" spans="1:4" x14ac:dyDescent="0.25">
      <c r="A113" s="136">
        <f>'Table 6a'!A6</f>
        <v>2</v>
      </c>
      <c r="B113" s="167">
        <f>'Table 6a'!D6</f>
        <v>1</v>
      </c>
      <c r="C113" s="167">
        <f>'Table 6a'!F6</f>
        <v>1</v>
      </c>
      <c r="D113" s="167">
        <f>'Table 6a'!H6</f>
        <v>1</v>
      </c>
    </row>
    <row r="114" spans="1:4" x14ac:dyDescent="0.25">
      <c r="A114" s="136">
        <f>'Table 6a'!A7</f>
        <v>3</v>
      </c>
      <c r="B114" s="167">
        <f>'Table 6a'!D7</f>
        <v>1</v>
      </c>
      <c r="C114" s="167">
        <f>'Table 6a'!F7</f>
        <v>1</v>
      </c>
      <c r="D114" s="167">
        <f>'Table 6a'!H7</f>
        <v>1</v>
      </c>
    </row>
    <row r="115" spans="1:4" x14ac:dyDescent="0.25">
      <c r="A115" s="136">
        <f>'Table 6a'!A8</f>
        <v>4</v>
      </c>
      <c r="B115" s="167">
        <f>'Table 6a'!D8</f>
        <v>0.77273132002671219</v>
      </c>
      <c r="C115" s="167">
        <f>'Table 6a'!F8</f>
        <v>0.73087984973880382</v>
      </c>
      <c r="D115" s="167">
        <f>'Table 6a'!H8</f>
        <v>0.83250667684090041</v>
      </c>
    </row>
    <row r="116" spans="1:4" x14ac:dyDescent="0.25">
      <c r="A116" s="136">
        <f>'Table 6a'!A10</f>
        <v>5</v>
      </c>
      <c r="B116" s="167">
        <f>'Table 6a'!D10</f>
        <v>0.6852976606659984</v>
      </c>
      <c r="C116" s="167">
        <f>'Table 6a'!F10</f>
        <v>0.61707086614173223</v>
      </c>
      <c r="D116" s="167">
        <f>'Table 6a'!H10</f>
        <v>0.76579562605427476</v>
      </c>
    </row>
    <row r="117" spans="1:4" x14ac:dyDescent="0.25">
      <c r="A117" s="136">
        <f>'Table 6a'!A12</f>
        <v>6</v>
      </c>
      <c r="B117" s="167">
        <f>'Table 6a'!D12</f>
        <v>0.63626776036326349</v>
      </c>
      <c r="C117" s="167">
        <f>'Table 6a'!F12</f>
        <v>0.54745989304812837</v>
      </c>
      <c r="D117" s="167">
        <f>'Table 6a'!H12</f>
        <v>0.72938040819307026</v>
      </c>
    </row>
    <row r="118" spans="1:4" x14ac:dyDescent="0.25">
      <c r="A118" s="136">
        <f>'Table 6a'!A15</f>
        <v>7</v>
      </c>
      <c r="B118" s="167">
        <f>'Table 6a'!D15</f>
        <v>0.60855935668529371</v>
      </c>
      <c r="C118" s="167">
        <f>'Table 6a'!F15</f>
        <v>0.51800554016620504</v>
      </c>
      <c r="D118" s="167">
        <f>'Table 6a'!H15</f>
        <v>0.70421142523259472</v>
      </c>
    </row>
    <row r="119" spans="1:4" x14ac:dyDescent="0.25">
      <c r="A119" s="136">
        <f>'Table 6a'!A18</f>
        <v>8</v>
      </c>
      <c r="B119" s="167">
        <f>'Table 6a'!D18</f>
        <v>0.58777267051040205</v>
      </c>
      <c r="C119" s="167">
        <f>'Table 6a'!F18</f>
        <v>0.48812562852943453</v>
      </c>
      <c r="D119" s="167">
        <f>'Table 6a'!H18</f>
        <v>0.68235036656089287</v>
      </c>
    </row>
    <row r="120" spans="1:4" x14ac:dyDescent="0.25">
      <c r="A120" s="136">
        <f>'Table 6a'!A22</f>
        <v>9</v>
      </c>
      <c r="B120" s="167">
        <f>'Table 6a'!D22</f>
        <v>0.57106329230911412</v>
      </c>
      <c r="C120" s="167">
        <f>'Table 6a'!F22</f>
        <v>0.46780594476391024</v>
      </c>
      <c r="D120" s="167">
        <f>'Table 6a'!H22</f>
        <v>0.67243322065354283</v>
      </c>
    </row>
    <row r="137" spans="1:32" ht="13" x14ac:dyDescent="0.3">
      <c r="A137" s="139"/>
      <c r="B137" s="140"/>
      <c r="C137" s="139"/>
      <c r="D137" s="139"/>
      <c r="E137" s="139"/>
      <c r="F137" s="139"/>
      <c r="G137" s="139"/>
      <c r="H137" s="139"/>
      <c r="J137" s="139"/>
      <c r="K137" s="141"/>
      <c r="L137" s="139"/>
      <c r="M137" s="139"/>
      <c r="N137" s="139"/>
      <c r="O137" s="139"/>
      <c r="P137" s="139"/>
      <c r="Q137" s="139"/>
      <c r="R137" s="139"/>
      <c r="S137" s="139"/>
      <c r="T137" s="139"/>
      <c r="V137" s="139"/>
      <c r="W137" s="141"/>
      <c r="X137" s="139"/>
      <c r="Y137" s="139"/>
      <c r="Z137" s="139"/>
      <c r="AA137" s="139"/>
      <c r="AB137" s="139"/>
      <c r="AC137" s="139"/>
      <c r="AD137" s="139"/>
      <c r="AE137" s="139"/>
      <c r="AF137" s="139"/>
    </row>
    <row r="138" spans="1:32" ht="13" x14ac:dyDescent="0.3">
      <c r="A138" s="141"/>
      <c r="B138" s="139"/>
      <c r="C138" s="139"/>
      <c r="D138" s="139"/>
      <c r="E138" s="139"/>
      <c r="F138" s="139"/>
      <c r="G138" s="139"/>
      <c r="H138" s="139"/>
      <c r="J138" s="139"/>
      <c r="K138" s="141"/>
      <c r="L138" s="139"/>
      <c r="M138" s="139"/>
      <c r="N138" s="139"/>
      <c r="O138" s="139"/>
      <c r="P138" s="139"/>
      <c r="Q138" s="139"/>
      <c r="R138" s="139"/>
      <c r="S138" s="139"/>
      <c r="T138" s="139"/>
      <c r="V138" s="139"/>
      <c r="W138" s="141"/>
      <c r="X138" s="139"/>
      <c r="Y138" s="139"/>
      <c r="Z138" s="139"/>
      <c r="AA138" s="139"/>
      <c r="AB138" s="139"/>
      <c r="AC138" s="139"/>
      <c r="AD138" s="139"/>
      <c r="AE138" s="139"/>
      <c r="AF138" s="139"/>
    </row>
    <row r="139" spans="1:32" ht="13" x14ac:dyDescent="0.3">
      <c r="A139" s="139"/>
      <c r="B139" s="140"/>
      <c r="C139" s="139"/>
      <c r="D139" s="139"/>
      <c r="E139" s="139"/>
      <c r="F139" s="139"/>
      <c r="G139" s="139"/>
      <c r="H139" s="139"/>
      <c r="J139" s="139"/>
      <c r="K139" s="141"/>
      <c r="L139" s="139"/>
      <c r="M139" s="139"/>
      <c r="N139" s="139"/>
      <c r="O139" s="139"/>
      <c r="P139" s="139"/>
      <c r="Q139" s="139"/>
      <c r="R139" s="139"/>
      <c r="S139" s="139"/>
      <c r="T139" s="139"/>
      <c r="V139" s="139"/>
      <c r="W139" s="141"/>
      <c r="X139" s="139"/>
      <c r="Y139" s="139"/>
      <c r="Z139" s="139"/>
      <c r="AA139" s="139"/>
      <c r="AB139" s="139"/>
      <c r="AC139" s="139"/>
      <c r="AD139" s="139"/>
      <c r="AE139" s="139"/>
      <c r="AF139" s="139"/>
    </row>
    <row r="140" spans="1:32" ht="15.5" x14ac:dyDescent="0.35">
      <c r="A140" s="216" t="s">
        <v>90</v>
      </c>
      <c r="B140" s="216"/>
      <c r="C140" s="216"/>
      <c r="D140" s="216"/>
      <c r="E140" s="216"/>
      <c r="F140" s="216"/>
      <c r="G140" s="216"/>
      <c r="K140" s="216" t="s">
        <v>27</v>
      </c>
      <c r="L140" s="216"/>
      <c r="M140" s="216"/>
      <c r="N140" s="216"/>
      <c r="O140" s="216"/>
      <c r="P140" s="216"/>
      <c r="Q140" s="216"/>
      <c r="R140" s="216"/>
      <c r="S140" s="216"/>
      <c r="W140" s="216" t="s">
        <v>91</v>
      </c>
      <c r="X140" s="216"/>
      <c r="Y140" s="216"/>
      <c r="Z140" s="216"/>
      <c r="AA140" s="216"/>
      <c r="AB140" s="216"/>
      <c r="AC140" s="216"/>
      <c r="AD140" s="216"/>
      <c r="AE140" s="216"/>
    </row>
    <row r="165" spans="1:23" ht="13" x14ac:dyDescent="0.3">
      <c r="A165" s="135"/>
      <c r="K165" s="135"/>
      <c r="W165" s="135"/>
    </row>
    <row r="191" spans="9:33" s="135" customFormat="1" ht="13" x14ac:dyDescent="0.3">
      <c r="I191" s="134"/>
      <c r="U191" s="134"/>
      <c r="AG191" s="134"/>
    </row>
    <row r="216" spans="1:32" x14ac:dyDescent="0.25">
      <c r="A216" s="139"/>
      <c r="B216" s="139"/>
      <c r="C216" s="139"/>
      <c r="D216" s="139"/>
      <c r="E216" s="139"/>
      <c r="F216" s="139"/>
      <c r="G216" s="139"/>
      <c r="H216" s="139"/>
      <c r="J216" s="139"/>
      <c r="K216" s="139"/>
      <c r="L216" s="139"/>
      <c r="M216" s="139"/>
      <c r="N216" s="139"/>
      <c r="O216" s="139"/>
      <c r="P216" s="139"/>
      <c r="Q216" s="139"/>
      <c r="R216" s="139"/>
      <c r="S216" s="139"/>
      <c r="T216" s="139"/>
      <c r="V216" s="139"/>
      <c r="W216" s="139"/>
      <c r="X216" s="139"/>
      <c r="Y216" s="139"/>
      <c r="Z216" s="139"/>
      <c r="AA216" s="139"/>
      <c r="AB216" s="139"/>
      <c r="AC216" s="139"/>
      <c r="AD216" s="139"/>
      <c r="AE216" s="139"/>
      <c r="AF216" s="139"/>
    </row>
    <row r="217" spans="1:32" ht="13" x14ac:dyDescent="0.3">
      <c r="A217" s="141"/>
      <c r="B217" s="139"/>
      <c r="C217" s="139"/>
      <c r="D217" s="139"/>
      <c r="E217" s="139"/>
      <c r="F217" s="139"/>
      <c r="G217" s="139"/>
      <c r="H217" s="139"/>
      <c r="J217" s="139"/>
      <c r="K217" s="139"/>
      <c r="L217" s="139"/>
      <c r="M217" s="139"/>
      <c r="N217" s="139"/>
      <c r="O217" s="139"/>
      <c r="P217" s="139"/>
      <c r="Q217" s="139"/>
      <c r="R217" s="139"/>
      <c r="S217" s="139"/>
      <c r="T217" s="139"/>
      <c r="V217" s="139"/>
      <c r="W217" s="139"/>
      <c r="X217" s="139"/>
      <c r="Y217" s="139"/>
      <c r="Z217" s="139"/>
      <c r="AA217" s="139"/>
      <c r="AB217" s="139"/>
      <c r="AC217" s="139"/>
      <c r="AD217" s="139"/>
      <c r="AE217" s="139"/>
      <c r="AF217" s="139"/>
    </row>
    <row r="218" spans="1:32" x14ac:dyDescent="0.25">
      <c r="A218" s="139"/>
      <c r="B218" s="139"/>
      <c r="C218" s="139"/>
      <c r="D218" s="139"/>
      <c r="E218" s="139"/>
      <c r="F218" s="139"/>
      <c r="G218" s="139"/>
      <c r="H218" s="139"/>
      <c r="J218" s="139"/>
      <c r="K218" s="139"/>
      <c r="L218" s="139"/>
      <c r="M218" s="139"/>
      <c r="N218" s="139"/>
      <c r="O218" s="139"/>
      <c r="P218" s="139"/>
      <c r="Q218" s="139"/>
      <c r="R218" s="139"/>
      <c r="S218" s="139"/>
      <c r="T218" s="139"/>
      <c r="V218" s="139"/>
      <c r="W218" s="139"/>
      <c r="X218" s="139"/>
      <c r="Y218" s="139"/>
      <c r="Z218" s="139"/>
      <c r="AA218" s="139"/>
      <c r="AB218" s="139"/>
      <c r="AC218" s="139"/>
      <c r="AD218" s="139"/>
      <c r="AE218" s="139"/>
      <c r="AF218" s="139"/>
    </row>
    <row r="220" spans="1:32" ht="13" x14ac:dyDescent="0.3">
      <c r="A220" s="135"/>
      <c r="K220" s="135"/>
      <c r="W220" s="135"/>
    </row>
    <row r="221" spans="1:32" ht="13" x14ac:dyDescent="0.3">
      <c r="W221" s="135"/>
    </row>
  </sheetData>
  <mergeCells count="12">
    <mergeCell ref="A1:G1"/>
    <mergeCell ref="K1:S1"/>
    <mergeCell ref="W1:AE1"/>
    <mergeCell ref="A27:G27"/>
    <mergeCell ref="K27:S27"/>
    <mergeCell ref="W27:AE27"/>
    <mergeCell ref="A81:G81"/>
    <mergeCell ref="K81:S81"/>
    <mergeCell ref="W81:AE81"/>
    <mergeCell ref="A140:G140"/>
    <mergeCell ref="K140:S140"/>
    <mergeCell ref="W140:AE140"/>
  </mergeCells>
  <pageMargins left="0.70866141732283472" right="0.70866141732283472" top="0.74803149606299213" bottom="0.74803149606299213" header="0.31496062992125984" footer="0.31496062992125984"/>
  <pageSetup paperSize="9" scale="18" orientation="landscape" r:id="rId1"/>
  <headerFooter>
    <oddHeader>&amp;CMethodological changes to HES - Data Tables v3.0</oddHeader>
    <oddFooter>&amp;LCopyright © 2020 NHS Digital&amp;RPage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7C07C-C5F5-4965-AEFC-EA98DCCBD055}">
  <sheetPr>
    <pageSetUpPr fitToPage="1"/>
  </sheetPr>
  <dimension ref="A1:M27"/>
  <sheetViews>
    <sheetView showGridLines="0" zoomScaleNormal="100" workbookViewId="0">
      <selection activeCell="A36" sqref="A36:B36"/>
    </sheetView>
  </sheetViews>
  <sheetFormatPr defaultRowHeight="15.5" x14ac:dyDescent="0.35"/>
  <cols>
    <col min="2" max="10" width="10.765625" customWidth="1"/>
    <col min="12" max="12" width="10.61328125" bestFit="1" customWidth="1"/>
  </cols>
  <sheetData>
    <row r="1" spans="1:13" x14ac:dyDescent="0.35">
      <c r="A1" s="37" t="s">
        <v>131</v>
      </c>
    </row>
    <row r="2" spans="1:13" ht="16" thickBot="1" x14ac:dyDescent="0.4">
      <c r="A2" s="37"/>
      <c r="B2" s="98"/>
    </row>
    <row r="3" spans="1:13" ht="16" thickBot="1" x14ac:dyDescent="0.4">
      <c r="A3" s="1"/>
      <c r="B3" s="187" t="s">
        <v>24</v>
      </c>
      <c r="C3" s="188"/>
      <c r="D3" s="189"/>
      <c r="E3" s="187" t="s">
        <v>27</v>
      </c>
      <c r="F3" s="188"/>
      <c r="G3" s="189"/>
      <c r="H3" s="187" t="s">
        <v>28</v>
      </c>
      <c r="I3" s="188"/>
      <c r="J3" s="189"/>
      <c r="K3" s="187" t="s">
        <v>73</v>
      </c>
      <c r="L3" s="188"/>
      <c r="M3" s="189"/>
    </row>
    <row r="4" spans="1:13" ht="16" thickBot="1" x14ac:dyDescent="0.4">
      <c r="A4" s="2" t="s">
        <v>29</v>
      </c>
      <c r="B4" s="92" t="s">
        <v>23</v>
      </c>
      <c r="C4" s="92" t="s">
        <v>130</v>
      </c>
      <c r="D4" s="93" t="s">
        <v>30</v>
      </c>
      <c r="E4" s="92" t="s">
        <v>23</v>
      </c>
      <c r="F4" s="92" t="s">
        <v>130</v>
      </c>
      <c r="G4" s="93" t="s">
        <v>30</v>
      </c>
      <c r="H4" s="92" t="s">
        <v>23</v>
      </c>
      <c r="I4" s="92" t="s">
        <v>130</v>
      </c>
      <c r="J4" s="93" t="s">
        <v>30</v>
      </c>
      <c r="K4" s="92" t="s">
        <v>23</v>
      </c>
      <c r="L4" s="92" t="s">
        <v>130</v>
      </c>
      <c r="M4" s="93" t="s">
        <v>30</v>
      </c>
    </row>
    <row r="5" spans="1:13" ht="16" thickBot="1" x14ac:dyDescent="0.4">
      <c r="A5" s="5" t="s">
        <v>0</v>
      </c>
      <c r="B5" s="94">
        <v>7098467</v>
      </c>
      <c r="C5" s="94">
        <v>7216972</v>
      </c>
      <c r="D5" s="102">
        <f>(C5/B5)-1</f>
        <v>1.6694449660750621E-2</v>
      </c>
      <c r="E5" s="95"/>
      <c r="F5" s="95"/>
      <c r="G5" s="96"/>
      <c r="H5" s="95"/>
      <c r="I5" s="95"/>
      <c r="J5" s="96"/>
      <c r="K5" s="94">
        <v>7098467</v>
      </c>
      <c r="L5" s="94">
        <v>7216972</v>
      </c>
      <c r="M5" s="102">
        <f>(L5/K5)-1</f>
        <v>1.6694449660750621E-2</v>
      </c>
    </row>
    <row r="6" spans="1:13" ht="16" thickBot="1" x14ac:dyDescent="0.4">
      <c r="A6" s="5" t="s">
        <v>1</v>
      </c>
      <c r="B6" s="94">
        <v>7230413</v>
      </c>
      <c r="C6" s="94">
        <v>7338458</v>
      </c>
      <c r="D6" s="102">
        <f t="shared" ref="D6:D27" si="0">(C6/B6)-1</f>
        <v>1.4943129804618316E-2</v>
      </c>
      <c r="E6" s="95"/>
      <c r="F6" s="95"/>
      <c r="G6" s="96"/>
      <c r="H6" s="95"/>
      <c r="I6" s="95"/>
      <c r="J6" s="96"/>
      <c r="K6" s="94">
        <v>7230413</v>
      </c>
      <c r="L6" s="94">
        <v>7338458</v>
      </c>
      <c r="M6" s="102">
        <f t="shared" ref="M6:M27" si="1">(L6/K6)-1</f>
        <v>1.4943129804618316E-2</v>
      </c>
    </row>
    <row r="7" spans="1:13" ht="16" thickBot="1" x14ac:dyDescent="0.4">
      <c r="A7" s="5" t="s">
        <v>2</v>
      </c>
      <c r="B7" s="94">
        <v>7227455</v>
      </c>
      <c r="C7" s="94">
        <v>7294413</v>
      </c>
      <c r="D7" s="102">
        <f t="shared" si="0"/>
        <v>9.2643952816031661E-3</v>
      </c>
      <c r="E7" s="95"/>
      <c r="F7" s="95"/>
      <c r="G7" s="96"/>
      <c r="H7" s="95"/>
      <c r="I7" s="95"/>
      <c r="J7" s="96"/>
      <c r="K7" s="94">
        <v>7227455</v>
      </c>
      <c r="L7" s="94">
        <v>7294413</v>
      </c>
      <c r="M7" s="102">
        <f t="shared" si="1"/>
        <v>9.2643952816031661E-3</v>
      </c>
    </row>
    <row r="8" spans="1:13" ht="16" thickBot="1" x14ac:dyDescent="0.4">
      <c r="A8" s="5" t="s">
        <v>3</v>
      </c>
      <c r="B8" s="94">
        <v>7212972</v>
      </c>
      <c r="C8" s="94">
        <v>7253228</v>
      </c>
      <c r="D8" s="102">
        <f t="shared" si="0"/>
        <v>5.5810559087154932E-3</v>
      </c>
      <c r="E8" s="95"/>
      <c r="F8" s="95"/>
      <c r="G8" s="96"/>
      <c r="H8" s="95"/>
      <c r="I8" s="95"/>
      <c r="J8" s="96"/>
      <c r="K8" s="94">
        <v>7212972</v>
      </c>
      <c r="L8" s="94">
        <v>7253228</v>
      </c>
      <c r="M8" s="102">
        <f t="shared" si="1"/>
        <v>5.5810559087154932E-3</v>
      </c>
    </row>
    <row r="9" spans="1:13" ht="16" thickBot="1" x14ac:dyDescent="0.4">
      <c r="A9" s="5" t="s">
        <v>4</v>
      </c>
      <c r="B9" s="94">
        <v>7140716</v>
      </c>
      <c r="C9" s="94">
        <v>7168242</v>
      </c>
      <c r="D9" s="102">
        <f t="shared" si="0"/>
        <v>3.8547955135030953E-3</v>
      </c>
      <c r="E9" s="95"/>
      <c r="F9" s="95"/>
      <c r="G9" s="96"/>
      <c r="H9" s="95"/>
      <c r="I9" s="95"/>
      <c r="J9" s="96"/>
      <c r="K9" s="94">
        <v>7140716</v>
      </c>
      <c r="L9" s="94">
        <v>7168242</v>
      </c>
      <c r="M9" s="102">
        <f t="shared" si="1"/>
        <v>3.8547955135030953E-3</v>
      </c>
    </row>
    <row r="10" spans="1:13" ht="16" thickBot="1" x14ac:dyDescent="0.4">
      <c r="A10" s="5" t="s">
        <v>5</v>
      </c>
      <c r="B10" s="94">
        <v>7274255</v>
      </c>
      <c r="C10" s="94">
        <v>7294661</v>
      </c>
      <c r="D10" s="102">
        <f t="shared" si="0"/>
        <v>2.8052357251704407E-3</v>
      </c>
      <c r="E10" s="95"/>
      <c r="F10" s="95"/>
      <c r="G10" s="96"/>
      <c r="H10" s="95"/>
      <c r="I10" s="95"/>
      <c r="J10" s="96"/>
      <c r="K10" s="94">
        <v>7274255</v>
      </c>
      <c r="L10" s="94">
        <v>7294661</v>
      </c>
      <c r="M10" s="102">
        <f t="shared" si="1"/>
        <v>2.8052357251704407E-3</v>
      </c>
    </row>
    <row r="11" spans="1:13" ht="16" thickBot="1" x14ac:dyDescent="0.4">
      <c r="A11" s="5" t="s">
        <v>6</v>
      </c>
      <c r="B11" s="94">
        <v>7456986</v>
      </c>
      <c r="C11" s="94">
        <v>7469279</v>
      </c>
      <c r="D11" s="102">
        <f t="shared" si="0"/>
        <v>1.6485212658303716E-3</v>
      </c>
      <c r="E11" s="94">
        <v>15586744</v>
      </c>
      <c r="F11" s="94">
        <v>15609878</v>
      </c>
      <c r="G11" s="102">
        <f>(F11/E11)-1</f>
        <v>1.4842099158105526E-3</v>
      </c>
      <c r="H11" s="95"/>
      <c r="I11" s="95"/>
      <c r="J11" s="96"/>
      <c r="K11" s="94">
        <v>17802539</v>
      </c>
      <c r="L11" s="94">
        <v>17845025</v>
      </c>
      <c r="M11" s="102">
        <f t="shared" si="1"/>
        <v>2.3865135192233655E-3</v>
      </c>
    </row>
    <row r="12" spans="1:13" ht="16" thickBot="1" x14ac:dyDescent="0.4">
      <c r="A12" s="5" t="s">
        <v>7</v>
      </c>
      <c r="B12" s="94">
        <v>7506716</v>
      </c>
      <c r="C12" s="94">
        <v>7505948</v>
      </c>
      <c r="D12" s="102">
        <f t="shared" si="0"/>
        <v>-1.0230838625036043E-4</v>
      </c>
      <c r="E12" s="94">
        <v>16209084</v>
      </c>
      <c r="F12" s="94">
        <v>16204785</v>
      </c>
      <c r="G12" s="102">
        <f t="shared" ref="G12:G27" si="2">(F12/E12)-1</f>
        <v>-2.6522164978604046E-4</v>
      </c>
      <c r="H12" s="95"/>
      <c r="I12" s="95"/>
      <c r="J12" s="96"/>
      <c r="K12" s="94">
        <v>18281807</v>
      </c>
      <c r="L12" s="94">
        <v>18276268</v>
      </c>
      <c r="M12" s="102">
        <f t="shared" si="1"/>
        <v>-3.0297880291596524E-4</v>
      </c>
    </row>
    <row r="13" spans="1:13" ht="16" thickBot="1" x14ac:dyDescent="0.4">
      <c r="A13" s="5" t="s">
        <v>8</v>
      </c>
      <c r="B13" s="94">
        <v>7764257</v>
      </c>
      <c r="C13" s="94">
        <v>7764354</v>
      </c>
      <c r="D13" s="102">
        <f t="shared" si="0"/>
        <v>1.2493146478886885E-5</v>
      </c>
      <c r="E13" s="94">
        <v>17073118</v>
      </c>
      <c r="F13" s="94">
        <v>17033899</v>
      </c>
      <c r="G13" s="102">
        <f t="shared" si="2"/>
        <v>-2.2971199519619123E-3</v>
      </c>
      <c r="H13" s="95"/>
      <c r="I13" s="95"/>
      <c r="J13" s="96"/>
      <c r="K13" s="94">
        <v>19035185</v>
      </c>
      <c r="L13" s="94">
        <v>18994966</v>
      </c>
      <c r="M13" s="102">
        <f t="shared" si="1"/>
        <v>-2.1128767595376408E-3</v>
      </c>
    </row>
    <row r="14" spans="1:13" ht="16" thickBot="1" x14ac:dyDescent="0.4">
      <c r="A14" s="5" t="s">
        <v>9</v>
      </c>
      <c r="B14" s="94">
        <v>7848061</v>
      </c>
      <c r="C14" s="94">
        <v>7850551</v>
      </c>
      <c r="D14" s="102">
        <f t="shared" si="0"/>
        <v>3.1727582137808241E-4</v>
      </c>
      <c r="E14" s="94">
        <v>17193104</v>
      </c>
      <c r="F14" s="94">
        <v>17149394</v>
      </c>
      <c r="G14" s="102">
        <f t="shared" si="2"/>
        <v>-2.542298354037742E-3</v>
      </c>
      <c r="H14" s="95"/>
      <c r="I14" s="95"/>
      <c r="J14" s="96"/>
      <c r="K14" s="94">
        <v>19107346</v>
      </c>
      <c r="L14" s="94">
        <v>19064576</v>
      </c>
      <c r="M14" s="102">
        <f t="shared" si="1"/>
        <v>-2.2384061083103868E-3</v>
      </c>
    </row>
    <row r="15" spans="1:13" ht="16" thickBot="1" x14ac:dyDescent="0.4">
      <c r="A15" s="5" t="s">
        <v>10</v>
      </c>
      <c r="B15" s="94">
        <v>8136911</v>
      </c>
      <c r="C15" s="94">
        <v>8123604</v>
      </c>
      <c r="D15" s="102">
        <f t="shared" si="0"/>
        <v>-1.6353871880865345E-3</v>
      </c>
      <c r="E15" s="94">
        <v>17398261</v>
      </c>
      <c r="F15" s="94">
        <v>17321948</v>
      </c>
      <c r="G15" s="102">
        <f t="shared" si="2"/>
        <v>-4.3862429699151884E-3</v>
      </c>
      <c r="H15" s="94">
        <v>8486309</v>
      </c>
      <c r="I15" s="94">
        <v>8463273</v>
      </c>
      <c r="J15" s="102">
        <f>(I15/H15)-1</f>
        <v>-2.7144898918952665E-3</v>
      </c>
      <c r="K15" s="94">
        <v>23071141</v>
      </c>
      <c r="L15" s="94">
        <v>22875497</v>
      </c>
      <c r="M15" s="102">
        <f t="shared" si="1"/>
        <v>-8.4800313950662565E-3</v>
      </c>
    </row>
    <row r="16" spans="1:13" ht="16" thickBot="1" x14ac:dyDescent="0.4">
      <c r="A16" s="5" t="s">
        <v>11</v>
      </c>
      <c r="B16" s="94">
        <v>8473905</v>
      </c>
      <c r="C16" s="94">
        <v>8474964</v>
      </c>
      <c r="D16" s="102">
        <f t="shared" si="0"/>
        <v>1.2497189902416217E-4</v>
      </c>
      <c r="E16" s="94">
        <v>18161882</v>
      </c>
      <c r="F16" s="94">
        <v>18082032</v>
      </c>
      <c r="G16" s="102">
        <f t="shared" si="2"/>
        <v>-4.396570795912047E-3</v>
      </c>
      <c r="H16" s="94">
        <v>9349040</v>
      </c>
      <c r="I16" s="94">
        <v>9339367</v>
      </c>
      <c r="J16" s="102">
        <f t="shared" ref="J16:J27" si="3">(I16/H16)-1</f>
        <v>-1.0346516861624577E-3</v>
      </c>
      <c r="K16" s="94">
        <v>23919644</v>
      </c>
      <c r="L16" s="94">
        <v>23767611</v>
      </c>
      <c r="M16" s="102">
        <f t="shared" si="1"/>
        <v>-6.3559892446559685E-3</v>
      </c>
    </row>
    <row r="17" spans="1:13" ht="16" thickBot="1" x14ac:dyDescent="0.4">
      <c r="A17" s="5" t="s">
        <v>12</v>
      </c>
      <c r="B17" s="94">
        <v>8643228</v>
      </c>
      <c r="C17" s="94">
        <v>8643942</v>
      </c>
      <c r="D17" s="102">
        <f t="shared" si="0"/>
        <v>8.2608025612662672E-5</v>
      </c>
      <c r="E17" s="94">
        <v>18975771</v>
      </c>
      <c r="F17" s="94">
        <v>18932763</v>
      </c>
      <c r="G17" s="102">
        <f t="shared" si="2"/>
        <v>-2.2664691727150021E-3</v>
      </c>
      <c r="H17" s="94">
        <v>10451519</v>
      </c>
      <c r="I17" s="94">
        <v>10425994</v>
      </c>
      <c r="J17" s="102">
        <f t="shared" si="3"/>
        <v>-2.4422287324933345E-3</v>
      </c>
      <c r="K17" s="94">
        <v>25014248</v>
      </c>
      <c r="L17" s="94">
        <v>24863800</v>
      </c>
      <c r="M17" s="102">
        <f t="shared" si="1"/>
        <v>-6.0144922205936924E-3</v>
      </c>
    </row>
    <row r="18" spans="1:13" ht="16" thickBot="1" x14ac:dyDescent="0.4">
      <c r="A18" s="5" t="s">
        <v>13</v>
      </c>
      <c r="B18" s="94">
        <v>8793316</v>
      </c>
      <c r="C18" s="94">
        <v>8794300</v>
      </c>
      <c r="D18" s="102">
        <f t="shared" si="0"/>
        <v>1.1190317736797795E-4</v>
      </c>
      <c r="E18" s="94">
        <v>19393375</v>
      </c>
      <c r="F18" s="94">
        <v>19267126</v>
      </c>
      <c r="G18" s="102">
        <f t="shared" si="2"/>
        <v>-6.5099035108638903E-3</v>
      </c>
      <c r="H18" s="94">
        <v>10762169</v>
      </c>
      <c r="I18" s="94">
        <v>10743179</v>
      </c>
      <c r="J18" s="102">
        <f t="shared" si="3"/>
        <v>-1.7645141978350765E-3</v>
      </c>
      <c r="K18" s="94">
        <v>25395260</v>
      </c>
      <c r="L18" s="94">
        <v>25219550</v>
      </c>
      <c r="M18" s="102">
        <f t="shared" si="1"/>
        <v>-6.9190077203383771E-3</v>
      </c>
    </row>
    <row r="19" spans="1:13" ht="16" thickBot="1" x14ac:dyDescent="0.4">
      <c r="A19" s="5" t="s">
        <v>14</v>
      </c>
      <c r="B19" s="94">
        <v>8835863</v>
      </c>
      <c r="C19" s="94">
        <v>8836713</v>
      </c>
      <c r="D19" s="102">
        <f t="shared" si="0"/>
        <v>9.619886591716309E-5</v>
      </c>
      <c r="E19" s="94">
        <v>19612172</v>
      </c>
      <c r="F19" s="94">
        <v>19542330</v>
      </c>
      <c r="G19" s="102">
        <f t="shared" si="2"/>
        <v>-3.5611557965125051E-3</v>
      </c>
      <c r="H19" s="94">
        <v>11489265</v>
      </c>
      <c r="I19" s="94">
        <v>11478801</v>
      </c>
      <c r="J19" s="102">
        <f t="shared" si="3"/>
        <v>-9.1076322114602704E-4</v>
      </c>
      <c r="K19" s="94">
        <v>25994166</v>
      </c>
      <c r="L19" s="94">
        <v>25901704</v>
      </c>
      <c r="M19" s="102">
        <f t="shared" si="1"/>
        <v>-3.5570289117951015E-3</v>
      </c>
    </row>
    <row r="20" spans="1:13" ht="16" thickBot="1" x14ac:dyDescent="0.4">
      <c r="A20" s="5" t="s">
        <v>15</v>
      </c>
      <c r="B20" s="94">
        <v>8881350</v>
      </c>
      <c r="C20" s="94">
        <v>8882520</v>
      </c>
      <c r="D20" s="102">
        <f t="shared" si="0"/>
        <v>1.3173672921351631E-4</v>
      </c>
      <c r="E20" s="94">
        <v>20287852</v>
      </c>
      <c r="F20" s="94">
        <v>19886145</v>
      </c>
      <c r="G20" s="102">
        <f t="shared" si="2"/>
        <v>-1.9800371177786547E-2</v>
      </c>
      <c r="H20" s="94">
        <v>11918667</v>
      </c>
      <c r="I20" s="94">
        <v>11876673</v>
      </c>
      <c r="J20" s="102">
        <f t="shared" si="3"/>
        <v>-3.5233805928129858E-3</v>
      </c>
      <c r="K20" s="94">
        <v>26885543</v>
      </c>
      <c r="L20" s="94">
        <v>26376995</v>
      </c>
      <c r="M20" s="102">
        <f t="shared" si="1"/>
        <v>-1.891529585249585E-2</v>
      </c>
    </row>
    <row r="21" spans="1:13" ht="16" thickBot="1" x14ac:dyDescent="0.4">
      <c r="A21" s="5" t="s">
        <v>16</v>
      </c>
      <c r="B21" s="94">
        <v>8998434</v>
      </c>
      <c r="C21" s="94">
        <v>8987779</v>
      </c>
      <c r="D21" s="102">
        <f t="shared" si="0"/>
        <v>-1.1840949214052543E-3</v>
      </c>
      <c r="E21" s="94">
        <v>21850777</v>
      </c>
      <c r="F21" s="94">
        <v>21780798</v>
      </c>
      <c r="G21" s="102">
        <f t="shared" si="2"/>
        <v>-3.202586342810565E-3</v>
      </c>
      <c r="H21" s="94">
        <v>11936228</v>
      </c>
      <c r="I21" s="94">
        <v>11926931</v>
      </c>
      <c r="J21" s="102">
        <f t="shared" si="3"/>
        <v>-7.7888927724900636E-4</v>
      </c>
      <c r="K21" s="94">
        <v>28253070</v>
      </c>
      <c r="L21" s="94">
        <v>28128459</v>
      </c>
      <c r="M21" s="102">
        <f t="shared" si="1"/>
        <v>-4.4105295459927474E-3</v>
      </c>
    </row>
    <row r="22" spans="1:13" ht="16" thickBot="1" x14ac:dyDescent="0.4">
      <c r="A22" s="5" t="s">
        <v>17</v>
      </c>
      <c r="B22" s="94">
        <v>9177783</v>
      </c>
      <c r="C22" s="94">
        <v>9175171</v>
      </c>
      <c r="D22" s="102">
        <f t="shared" si="0"/>
        <v>-2.846003223218041E-4</v>
      </c>
      <c r="E22" s="94">
        <v>21858272</v>
      </c>
      <c r="F22" s="94">
        <v>21355644</v>
      </c>
      <c r="G22" s="102">
        <f t="shared" si="2"/>
        <v>-2.2994864369882517E-2</v>
      </c>
      <c r="H22" s="94">
        <v>12622161</v>
      </c>
      <c r="I22" s="94">
        <v>12571677</v>
      </c>
      <c r="J22" s="102">
        <f t="shared" si="3"/>
        <v>-3.9996320756802151E-3</v>
      </c>
      <c r="K22" s="94">
        <v>28590859</v>
      </c>
      <c r="L22" s="94">
        <v>28003130</v>
      </c>
      <c r="M22" s="102">
        <f t="shared" si="1"/>
        <v>-2.055653521987566E-2</v>
      </c>
    </row>
    <row r="23" spans="1:13" ht="16" thickBot="1" x14ac:dyDescent="0.4">
      <c r="A23" s="5" t="s">
        <v>18</v>
      </c>
      <c r="B23" s="94">
        <v>9343463</v>
      </c>
      <c r="C23" s="94">
        <v>9342315</v>
      </c>
      <c r="D23" s="102">
        <f t="shared" si="0"/>
        <v>-1.2286665019167753E-4</v>
      </c>
      <c r="E23" s="94">
        <v>22155070</v>
      </c>
      <c r="F23" s="94">
        <v>22052101</v>
      </c>
      <c r="G23" s="102">
        <f t="shared" si="2"/>
        <v>-4.6476494996404716E-3</v>
      </c>
      <c r="H23" s="94">
        <v>13000379</v>
      </c>
      <c r="I23" s="94">
        <v>12910584</v>
      </c>
      <c r="J23" s="102">
        <f t="shared" si="3"/>
        <v>-6.9071063235925934E-3</v>
      </c>
      <c r="K23" s="94">
        <v>28927726</v>
      </c>
      <c r="L23" s="94">
        <v>28695362</v>
      </c>
      <c r="M23" s="102">
        <f t="shared" si="1"/>
        <v>-8.0325705518643487E-3</v>
      </c>
    </row>
    <row r="24" spans="1:13" ht="16" thickBot="1" x14ac:dyDescent="0.4">
      <c r="A24" s="5" t="s">
        <v>19</v>
      </c>
      <c r="B24" s="94">
        <v>9533174</v>
      </c>
      <c r="C24" s="94">
        <v>9533563</v>
      </c>
      <c r="D24" s="102">
        <f t="shared" si="0"/>
        <v>4.0804877787792293E-5</v>
      </c>
      <c r="E24" s="94">
        <v>22462906</v>
      </c>
      <c r="F24" s="94">
        <v>22454335</v>
      </c>
      <c r="G24" s="102">
        <f t="shared" si="2"/>
        <v>-3.8156238556130706E-4</v>
      </c>
      <c r="H24" s="94">
        <v>13101852</v>
      </c>
      <c r="I24" s="94">
        <v>12989135</v>
      </c>
      <c r="J24" s="102">
        <f t="shared" si="3"/>
        <v>-8.6031348850529321E-3</v>
      </c>
      <c r="K24" s="94">
        <v>29120025</v>
      </c>
      <c r="L24" s="94">
        <v>28950565</v>
      </c>
      <c r="M24" s="102">
        <f t="shared" si="1"/>
        <v>-5.819363135848965E-3</v>
      </c>
    </row>
    <row r="25" spans="1:13" ht="16" thickBot="1" x14ac:dyDescent="0.4">
      <c r="A25" s="5" t="s">
        <v>20</v>
      </c>
      <c r="B25" s="94">
        <v>9573301</v>
      </c>
      <c r="C25" s="94">
        <v>9573895</v>
      </c>
      <c r="D25" s="102">
        <f t="shared" si="0"/>
        <v>6.2047563322176202E-5</v>
      </c>
      <c r="E25" s="94">
        <v>22733719</v>
      </c>
      <c r="F25" s="94">
        <v>22532459</v>
      </c>
      <c r="G25" s="102">
        <f t="shared" si="2"/>
        <v>-8.8529289906328357E-3</v>
      </c>
      <c r="H25" s="94">
        <v>13225213</v>
      </c>
      <c r="I25" s="94">
        <v>13171532</v>
      </c>
      <c r="J25" s="102">
        <f t="shared" si="3"/>
        <v>-4.0589894468996413E-3</v>
      </c>
      <c r="K25" s="94">
        <v>29490423</v>
      </c>
      <c r="L25" s="94">
        <v>29205316</v>
      </c>
      <c r="M25" s="102">
        <f t="shared" si="1"/>
        <v>-9.6677826560847002E-3</v>
      </c>
    </row>
    <row r="26" spans="1:13" ht="16" thickBot="1" x14ac:dyDescent="0.4">
      <c r="A26" s="5" t="s">
        <v>21</v>
      </c>
      <c r="B26" s="94">
        <v>9691466</v>
      </c>
      <c r="C26" s="94">
        <v>9689669</v>
      </c>
      <c r="D26" s="102">
        <f t="shared" si="0"/>
        <v>-1.8542086408801506E-4</v>
      </c>
      <c r="E26" s="94">
        <v>23329798</v>
      </c>
      <c r="F26" s="94">
        <v>22916413</v>
      </c>
      <c r="G26" s="102">
        <f t="shared" si="2"/>
        <v>-1.7719184709614755E-2</v>
      </c>
      <c r="H26" s="94">
        <v>13846501</v>
      </c>
      <c r="I26" s="94">
        <v>13766559</v>
      </c>
      <c r="J26" s="102">
        <f t="shared" si="3"/>
        <v>-5.7734441358144872E-3</v>
      </c>
      <c r="K26" s="94">
        <v>30315781</v>
      </c>
      <c r="L26" s="94">
        <v>29790813</v>
      </c>
      <c r="M26" s="102">
        <f t="shared" si="1"/>
        <v>-1.7316657618024145E-2</v>
      </c>
    </row>
    <row r="27" spans="1:13" ht="16" thickBot="1" x14ac:dyDescent="0.4">
      <c r="A27" s="9" t="s">
        <v>68</v>
      </c>
      <c r="B27" s="97">
        <v>9660409</v>
      </c>
      <c r="C27" s="97">
        <v>9658104</v>
      </c>
      <c r="D27" s="103">
        <f t="shared" si="0"/>
        <v>-2.3860273410780675E-4</v>
      </c>
      <c r="E27" s="97">
        <v>25310312</v>
      </c>
      <c r="F27" s="97">
        <v>24967675</v>
      </c>
      <c r="G27" s="103">
        <f t="shared" si="2"/>
        <v>-1.353744671341861E-2</v>
      </c>
      <c r="H27" s="97">
        <v>13984678</v>
      </c>
      <c r="I27" s="97">
        <v>13930207</v>
      </c>
      <c r="J27" s="103">
        <f t="shared" si="3"/>
        <v>-3.8950485667242907E-3</v>
      </c>
      <c r="K27" s="97">
        <v>32429462</v>
      </c>
      <c r="L27" s="97">
        <v>31989483</v>
      </c>
      <c r="M27" s="103">
        <f t="shared" si="1"/>
        <v>-1.3567261769560024E-2</v>
      </c>
    </row>
  </sheetData>
  <mergeCells count="4">
    <mergeCell ref="B3:D3"/>
    <mergeCell ref="E3:G3"/>
    <mergeCell ref="H3:J3"/>
    <mergeCell ref="K3:M3"/>
  </mergeCells>
  <pageMargins left="0.70866141732283472" right="0.70866141732283472" top="0.74803149606299213" bottom="0.74803149606299213" header="0.31496062992125984" footer="0.31496062992125984"/>
  <pageSetup paperSize="9" scale="81" orientation="landscape" r:id="rId1"/>
  <headerFooter>
    <oddHeader>&amp;CMethodological changes to HES - Data Tables v3.0</oddHeader>
    <oddFooter>&amp;LCopyright © 2020 NHS Digital&amp;RPage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086D7-0E2B-43A5-916F-B69180FADC4E}">
  <sheetPr>
    <pageSetUpPr fitToPage="1"/>
  </sheetPr>
  <dimension ref="A1:E11"/>
  <sheetViews>
    <sheetView showGridLines="0" zoomScaleNormal="100" workbookViewId="0">
      <selection activeCell="A36" sqref="A36:B36"/>
    </sheetView>
  </sheetViews>
  <sheetFormatPr defaultRowHeight="15.5" x14ac:dyDescent="0.35"/>
  <cols>
    <col min="1" max="1" width="73.3046875" bestFit="1" customWidth="1"/>
    <col min="2" max="4" width="14.765625" customWidth="1"/>
    <col min="5" max="5" width="13.4609375" bestFit="1" customWidth="1"/>
  </cols>
  <sheetData>
    <row r="1" spans="1:5" x14ac:dyDescent="0.35">
      <c r="A1" s="37" t="s">
        <v>132</v>
      </c>
    </row>
    <row r="2" spans="1:5" ht="16" thickBot="1" x14ac:dyDescent="0.4">
      <c r="A2" s="37"/>
    </row>
    <row r="3" spans="1:5" ht="16" thickBot="1" x14ac:dyDescent="0.4">
      <c r="A3" s="1"/>
      <c r="B3" s="17" t="s">
        <v>24</v>
      </c>
      <c r="C3" s="17" t="s">
        <v>27</v>
      </c>
      <c r="D3" s="59" t="s">
        <v>28</v>
      </c>
      <c r="E3" s="59" t="s">
        <v>72</v>
      </c>
    </row>
    <row r="4" spans="1:5" ht="16" thickBot="1" x14ac:dyDescent="0.4">
      <c r="A4" s="2" t="s">
        <v>56</v>
      </c>
      <c r="B4" s="60" t="s">
        <v>69</v>
      </c>
      <c r="C4" s="61" t="s">
        <v>71</v>
      </c>
      <c r="D4" s="61" t="s">
        <v>70</v>
      </c>
      <c r="E4" s="61"/>
    </row>
    <row r="5" spans="1:5" ht="16" thickBot="1" x14ac:dyDescent="0.4">
      <c r="A5" s="27" t="s">
        <v>23</v>
      </c>
      <c r="B5" s="62">
        <v>68242147</v>
      </c>
      <c r="C5" s="62">
        <v>73243657</v>
      </c>
      <c r="D5" s="62">
        <v>61366076</v>
      </c>
      <c r="E5" s="62">
        <v>101929796</v>
      </c>
    </row>
    <row r="6" spans="1:5" ht="16" thickBot="1" x14ac:dyDescent="0.4">
      <c r="A6" s="2" t="s">
        <v>130</v>
      </c>
      <c r="B6" s="58">
        <v>68809135</v>
      </c>
      <c r="C6" s="58">
        <v>69891406</v>
      </c>
      <c r="D6" s="58">
        <v>59397689</v>
      </c>
      <c r="E6" s="58">
        <v>96902493</v>
      </c>
    </row>
    <row r="7" spans="1:5" ht="16" thickBot="1" x14ac:dyDescent="0.4">
      <c r="A7" s="2" t="s">
        <v>30</v>
      </c>
      <c r="B7" s="130">
        <f>(B6/B5)-1</f>
        <v>8.3084724752284789E-3</v>
      </c>
      <c r="C7" s="130">
        <f t="shared" ref="C7:E7" si="0">(C6/C5)-1</f>
        <v>-4.5768482040704273E-2</v>
      </c>
      <c r="D7" s="130">
        <f t="shared" si="0"/>
        <v>-3.2076142525391371E-2</v>
      </c>
      <c r="E7" s="130">
        <f t="shared" si="0"/>
        <v>-4.9321230859718401E-2</v>
      </c>
    </row>
    <row r="8" spans="1:5" ht="16" thickBot="1" x14ac:dyDescent="0.4">
      <c r="A8" s="2" t="s">
        <v>56</v>
      </c>
      <c r="B8" s="60" t="s">
        <v>87</v>
      </c>
      <c r="C8" s="60" t="s">
        <v>87</v>
      </c>
      <c r="D8" s="60" t="s">
        <v>87</v>
      </c>
      <c r="E8" s="60" t="s">
        <v>87</v>
      </c>
    </row>
    <row r="9" spans="1:5" ht="16" thickBot="1" x14ac:dyDescent="0.4">
      <c r="A9" s="27" t="s">
        <v>23</v>
      </c>
      <c r="B9" s="62">
        <v>43153277</v>
      </c>
      <c r="C9" s="62">
        <v>62281361</v>
      </c>
      <c r="D9" s="62">
        <v>55017857</v>
      </c>
      <c r="E9" s="62">
        <v>79369656</v>
      </c>
    </row>
    <row r="10" spans="1:5" ht="16" thickBot="1" x14ac:dyDescent="0.4">
      <c r="A10" s="2" t="s">
        <v>130</v>
      </c>
      <c r="B10" s="58">
        <v>43091352</v>
      </c>
      <c r="C10" s="58">
        <v>59707971</v>
      </c>
      <c r="D10" s="58">
        <v>53702740</v>
      </c>
      <c r="E10" s="58">
        <v>75284955</v>
      </c>
    </row>
    <row r="11" spans="1:5" ht="16" thickBot="1" x14ac:dyDescent="0.4">
      <c r="A11" s="2" t="s">
        <v>30</v>
      </c>
      <c r="B11" s="130">
        <f>(B10/B9)-1</f>
        <v>-1.4350011008433805E-3</v>
      </c>
      <c r="C11" s="130">
        <f t="shared" ref="C11" si="1">(C10/C9)-1</f>
        <v>-4.1318782356088879E-2</v>
      </c>
      <c r="D11" s="130">
        <f t="shared" ref="D11" si="2">(D10/D9)-1</f>
        <v>-2.3903457381118987E-2</v>
      </c>
      <c r="E11" s="130">
        <f t="shared" ref="E11" si="3">(E10/E9)-1</f>
        <v>-5.1464264882287059E-2</v>
      </c>
    </row>
  </sheetData>
  <pageMargins left="0.70866141732283472" right="0.70866141732283472" top="0.74803149606299213" bottom="0.74803149606299213" header="0.31496062992125984" footer="0.31496062992125984"/>
  <pageSetup paperSize="9" scale="83" orientation="landscape" r:id="rId1"/>
  <headerFooter>
    <oddHeader>&amp;CMethodological changes to HES - Data Tables v3.0</oddHeader>
    <oddFooter>&amp;LCopyright © 2020 NHS Digital&amp;RPage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17F62-4D11-41D3-870A-637D8116CF79}">
  <sheetPr>
    <pageSetUpPr fitToPage="1"/>
  </sheetPr>
  <dimension ref="A1:Y27"/>
  <sheetViews>
    <sheetView showGridLines="0" zoomScale="90" zoomScaleNormal="90" workbookViewId="0">
      <selection activeCell="A36" sqref="A36:B36"/>
    </sheetView>
  </sheetViews>
  <sheetFormatPr defaultRowHeight="15.5" x14ac:dyDescent="0.35"/>
  <cols>
    <col min="2" max="25" width="10.69140625" customWidth="1"/>
  </cols>
  <sheetData>
    <row r="1" spans="1:25" x14ac:dyDescent="0.35">
      <c r="A1" s="37" t="s">
        <v>133</v>
      </c>
    </row>
    <row r="2" spans="1:25" ht="16" thickBot="1" x14ac:dyDescent="0.4">
      <c r="A2" s="37"/>
      <c r="B2" s="98"/>
      <c r="E2" s="98"/>
    </row>
    <row r="3" spans="1:25" ht="16" thickBot="1" x14ac:dyDescent="0.4">
      <c r="A3" s="1"/>
      <c r="B3" s="187" t="s">
        <v>24</v>
      </c>
      <c r="C3" s="188"/>
      <c r="D3" s="188"/>
      <c r="E3" s="188"/>
      <c r="F3" s="188"/>
      <c r="G3" s="189"/>
      <c r="H3" s="187" t="s">
        <v>27</v>
      </c>
      <c r="I3" s="188"/>
      <c r="J3" s="188"/>
      <c r="K3" s="188"/>
      <c r="L3" s="188"/>
      <c r="M3" s="189"/>
      <c r="N3" s="187" t="s">
        <v>28</v>
      </c>
      <c r="O3" s="188"/>
      <c r="P3" s="188"/>
      <c r="Q3" s="188"/>
      <c r="R3" s="188"/>
      <c r="S3" s="189"/>
      <c r="T3" s="187" t="s">
        <v>73</v>
      </c>
      <c r="U3" s="188"/>
      <c r="V3" s="188"/>
      <c r="W3" s="188"/>
      <c r="X3" s="188"/>
      <c r="Y3" s="189"/>
    </row>
    <row r="4" spans="1:25" ht="23.5" thickBot="1" x14ac:dyDescent="0.4">
      <c r="A4" s="2" t="s">
        <v>29</v>
      </c>
      <c r="B4" s="92" t="s">
        <v>74</v>
      </c>
      <c r="C4" s="92" t="s">
        <v>75</v>
      </c>
      <c r="D4" s="93" t="s">
        <v>31</v>
      </c>
      <c r="E4" s="104" t="s">
        <v>77</v>
      </c>
      <c r="F4" s="92" t="s">
        <v>76</v>
      </c>
      <c r="G4" s="93" t="s">
        <v>31</v>
      </c>
      <c r="H4" s="92" t="s">
        <v>74</v>
      </c>
      <c r="I4" s="92" t="s">
        <v>75</v>
      </c>
      <c r="J4" s="93" t="s">
        <v>31</v>
      </c>
      <c r="K4" s="104" t="s">
        <v>78</v>
      </c>
      <c r="L4" s="104" t="s">
        <v>25</v>
      </c>
      <c r="M4" s="93" t="s">
        <v>31</v>
      </c>
      <c r="N4" s="92" t="s">
        <v>74</v>
      </c>
      <c r="O4" s="92" t="s">
        <v>75</v>
      </c>
      <c r="P4" s="93" t="s">
        <v>31</v>
      </c>
      <c r="Q4" s="104" t="s">
        <v>79</v>
      </c>
      <c r="R4" s="92" t="s">
        <v>26</v>
      </c>
      <c r="S4" s="93" t="s">
        <v>31</v>
      </c>
      <c r="T4" s="92" t="s">
        <v>74</v>
      </c>
      <c r="U4" s="92" t="s">
        <v>75</v>
      </c>
      <c r="V4" s="93" t="s">
        <v>31</v>
      </c>
      <c r="W4" s="104" t="s">
        <v>80</v>
      </c>
      <c r="X4" s="92" t="s">
        <v>89</v>
      </c>
      <c r="Y4" s="93" t="s">
        <v>31</v>
      </c>
    </row>
    <row r="5" spans="1:25" ht="16" thickBot="1" x14ac:dyDescent="0.4">
      <c r="A5" s="5" t="s">
        <v>0</v>
      </c>
      <c r="B5" s="94">
        <v>6807554</v>
      </c>
      <c r="C5" s="94">
        <v>7098467</v>
      </c>
      <c r="D5" s="120">
        <v>0.95901748926916097</v>
      </c>
      <c r="E5" s="94">
        <v>10721088</v>
      </c>
      <c r="F5" s="94">
        <v>11610576</v>
      </c>
      <c r="G5" s="120">
        <v>0.92338984732540397</v>
      </c>
      <c r="H5" s="95"/>
      <c r="I5" s="95"/>
      <c r="J5" s="96"/>
      <c r="K5" s="95"/>
      <c r="L5" s="95"/>
      <c r="M5" s="96"/>
      <c r="N5" s="95"/>
      <c r="O5" s="95"/>
      <c r="P5" s="96"/>
      <c r="Q5" s="95"/>
      <c r="R5" s="95"/>
      <c r="S5" s="96"/>
      <c r="T5" s="94">
        <v>6807554</v>
      </c>
      <c r="U5" s="94">
        <v>7098467</v>
      </c>
      <c r="V5" s="122">
        <v>0.95901748926916097</v>
      </c>
      <c r="W5" s="94">
        <v>10721088</v>
      </c>
      <c r="X5" s="94">
        <v>11610576</v>
      </c>
      <c r="Y5" s="122">
        <v>0.92338984732540397</v>
      </c>
    </row>
    <row r="6" spans="1:25" ht="16" thickBot="1" x14ac:dyDescent="0.4">
      <c r="A6" s="5" t="s">
        <v>1</v>
      </c>
      <c r="B6" s="94">
        <v>7074321</v>
      </c>
      <c r="C6" s="94">
        <v>7230413</v>
      </c>
      <c r="D6" s="120">
        <v>0.97841174494458305</v>
      </c>
      <c r="E6" s="94">
        <v>11522829</v>
      </c>
      <c r="F6" s="94">
        <v>12076968</v>
      </c>
      <c r="G6" s="120">
        <v>0.95411604965749597</v>
      </c>
      <c r="H6" s="95"/>
      <c r="I6" s="95"/>
      <c r="J6" s="96"/>
      <c r="K6" s="95"/>
      <c r="L6" s="95"/>
      <c r="M6" s="96"/>
      <c r="N6" s="95"/>
      <c r="O6" s="95"/>
      <c r="P6" s="96"/>
      <c r="Q6" s="95"/>
      <c r="R6" s="95"/>
      <c r="S6" s="96"/>
      <c r="T6" s="94">
        <v>7074321</v>
      </c>
      <c r="U6" s="94">
        <v>7230413</v>
      </c>
      <c r="V6" s="122">
        <v>0.97841174494458305</v>
      </c>
      <c r="W6" s="94">
        <v>11522829</v>
      </c>
      <c r="X6" s="94">
        <v>12076968</v>
      </c>
      <c r="Y6" s="122">
        <v>0.95411604965749597</v>
      </c>
    </row>
    <row r="7" spans="1:25" ht="16" thickBot="1" x14ac:dyDescent="0.4">
      <c r="A7" s="5" t="s">
        <v>2</v>
      </c>
      <c r="B7" s="94">
        <v>7102829</v>
      </c>
      <c r="C7" s="94">
        <v>7227455</v>
      </c>
      <c r="D7" s="120">
        <v>0.98275658582447001</v>
      </c>
      <c r="E7" s="94">
        <v>12307363</v>
      </c>
      <c r="F7" s="94">
        <v>12723364</v>
      </c>
      <c r="G7" s="120">
        <v>0.96730416578508605</v>
      </c>
      <c r="H7" s="95"/>
      <c r="I7" s="95"/>
      <c r="J7" s="96"/>
      <c r="K7" s="95"/>
      <c r="L7" s="95"/>
      <c r="M7" s="96"/>
      <c r="N7" s="95"/>
      <c r="O7" s="95"/>
      <c r="P7" s="96"/>
      <c r="Q7" s="95"/>
      <c r="R7" s="95"/>
      <c r="S7" s="96"/>
      <c r="T7" s="94">
        <v>7102829</v>
      </c>
      <c r="U7" s="94">
        <v>7227455</v>
      </c>
      <c r="V7" s="122">
        <v>0.98275658582447001</v>
      </c>
      <c r="W7" s="94">
        <v>12307363</v>
      </c>
      <c r="X7" s="94">
        <v>12723364</v>
      </c>
      <c r="Y7" s="122">
        <v>0.96730416578508605</v>
      </c>
    </row>
    <row r="8" spans="1:25" ht="16" thickBot="1" x14ac:dyDescent="0.4">
      <c r="A8" s="5" t="s">
        <v>3</v>
      </c>
      <c r="B8" s="94">
        <v>7105409</v>
      </c>
      <c r="C8" s="94">
        <v>7212972</v>
      </c>
      <c r="D8" s="120">
        <v>0.98508756168747003</v>
      </c>
      <c r="E8" s="94">
        <v>12562319</v>
      </c>
      <c r="F8" s="94">
        <v>12896421</v>
      </c>
      <c r="G8" s="120">
        <v>0.97409343258877701</v>
      </c>
      <c r="H8" s="95"/>
      <c r="I8" s="95"/>
      <c r="J8" s="96"/>
      <c r="K8" s="95"/>
      <c r="L8" s="95"/>
      <c r="M8" s="96"/>
      <c r="N8" s="95"/>
      <c r="O8" s="95"/>
      <c r="P8" s="96"/>
      <c r="Q8" s="95"/>
      <c r="R8" s="95"/>
      <c r="S8" s="96"/>
      <c r="T8" s="94">
        <v>7105409</v>
      </c>
      <c r="U8" s="94">
        <v>7212972</v>
      </c>
      <c r="V8" s="122">
        <v>0.98508756168747003</v>
      </c>
      <c r="W8" s="94">
        <v>12562319</v>
      </c>
      <c r="X8" s="94">
        <v>12896421</v>
      </c>
      <c r="Y8" s="122">
        <v>0.97409343258877701</v>
      </c>
    </row>
    <row r="9" spans="1:25" ht="16" thickBot="1" x14ac:dyDescent="0.4">
      <c r="A9" s="5" t="s">
        <v>4</v>
      </c>
      <c r="B9" s="94">
        <v>7067686</v>
      </c>
      <c r="C9" s="94">
        <v>7140716</v>
      </c>
      <c r="D9" s="120">
        <v>0.98977273427482604</v>
      </c>
      <c r="E9" s="94">
        <v>12745038</v>
      </c>
      <c r="F9" s="94">
        <v>12973192</v>
      </c>
      <c r="G9" s="120">
        <v>0.98241342608665605</v>
      </c>
      <c r="H9" s="95"/>
      <c r="I9" s="95"/>
      <c r="J9" s="96"/>
      <c r="K9" s="95"/>
      <c r="L9" s="95"/>
      <c r="M9" s="96"/>
      <c r="N9" s="95"/>
      <c r="O9" s="95"/>
      <c r="P9" s="96"/>
      <c r="Q9" s="95"/>
      <c r="R9" s="95"/>
      <c r="S9" s="96"/>
      <c r="T9" s="94">
        <v>7067686</v>
      </c>
      <c r="U9" s="94">
        <v>7140716</v>
      </c>
      <c r="V9" s="122">
        <v>0.98977273427482604</v>
      </c>
      <c r="W9" s="94">
        <v>12745038</v>
      </c>
      <c r="X9" s="94">
        <v>12973192</v>
      </c>
      <c r="Y9" s="122">
        <v>0.98241342608665605</v>
      </c>
    </row>
    <row r="10" spans="1:25" ht="16" thickBot="1" x14ac:dyDescent="0.4">
      <c r="A10" s="5" t="s">
        <v>5</v>
      </c>
      <c r="B10" s="94">
        <v>7220482</v>
      </c>
      <c r="C10" s="94">
        <v>7274255</v>
      </c>
      <c r="D10" s="120">
        <v>0.99260776533129502</v>
      </c>
      <c r="E10" s="94">
        <v>13273357</v>
      </c>
      <c r="F10" s="94">
        <v>13442243</v>
      </c>
      <c r="G10" s="120">
        <v>0.98743617415635099</v>
      </c>
      <c r="H10" s="95"/>
      <c r="I10" s="95"/>
      <c r="J10" s="96"/>
      <c r="K10" s="95"/>
      <c r="L10" s="95"/>
      <c r="M10" s="96"/>
      <c r="N10" s="95"/>
      <c r="O10" s="95"/>
      <c r="P10" s="96"/>
      <c r="Q10" s="95"/>
      <c r="R10" s="95"/>
      <c r="S10" s="96"/>
      <c r="T10" s="94">
        <v>7220482</v>
      </c>
      <c r="U10" s="94">
        <v>7274255</v>
      </c>
      <c r="V10" s="122">
        <v>0.99260776533129502</v>
      </c>
      <c r="W10" s="94">
        <v>13273357</v>
      </c>
      <c r="X10" s="94">
        <v>13442243</v>
      </c>
      <c r="Y10" s="122">
        <v>0.98743617415635099</v>
      </c>
    </row>
    <row r="11" spans="1:25" ht="16" thickBot="1" x14ac:dyDescent="0.4">
      <c r="A11" s="5" t="s">
        <v>6</v>
      </c>
      <c r="B11" s="94">
        <v>7414906</v>
      </c>
      <c r="C11" s="94">
        <v>7456986</v>
      </c>
      <c r="D11" s="120">
        <v>0.99435696942437601</v>
      </c>
      <c r="E11" s="94">
        <v>13999204</v>
      </c>
      <c r="F11" s="94">
        <v>14129309</v>
      </c>
      <c r="G11" s="120">
        <v>0.99079183560922901</v>
      </c>
      <c r="H11" s="94">
        <v>15372461</v>
      </c>
      <c r="I11" s="94">
        <v>15586744</v>
      </c>
      <c r="J11" s="122">
        <v>0.98625222817542901</v>
      </c>
      <c r="K11" s="94">
        <v>50628910</v>
      </c>
      <c r="L11" s="94">
        <v>51427003</v>
      </c>
      <c r="M11" s="122">
        <v>0.98448105171518496</v>
      </c>
      <c r="N11" s="95"/>
      <c r="O11" s="95"/>
      <c r="P11" s="96"/>
      <c r="Q11" s="95"/>
      <c r="R11" s="95"/>
      <c r="S11" s="96"/>
      <c r="T11" s="94">
        <v>17519955</v>
      </c>
      <c r="U11" s="94">
        <v>17802539</v>
      </c>
      <c r="V11" s="122">
        <v>0.98412675854831699</v>
      </c>
      <c r="W11" s="94">
        <v>64341867</v>
      </c>
      <c r="X11" s="94">
        <v>65556312</v>
      </c>
      <c r="Y11" s="122">
        <v>0.98147478155879098</v>
      </c>
    </row>
    <row r="12" spans="1:25" ht="16" thickBot="1" x14ac:dyDescent="0.4">
      <c r="A12" s="5" t="s">
        <v>7</v>
      </c>
      <c r="B12" s="94">
        <v>7472433</v>
      </c>
      <c r="C12" s="94">
        <v>7506716</v>
      </c>
      <c r="D12" s="120">
        <v>0.99543302290908497</v>
      </c>
      <c r="E12" s="94">
        <v>14458733</v>
      </c>
      <c r="F12" s="94">
        <v>14546062</v>
      </c>
      <c r="G12" s="120">
        <v>0.99399638197609697</v>
      </c>
      <c r="H12" s="94">
        <v>16043559</v>
      </c>
      <c r="I12" s="94">
        <v>16209084</v>
      </c>
      <c r="J12" s="122">
        <v>0.98978813361692697</v>
      </c>
      <c r="K12" s="94">
        <v>53868562</v>
      </c>
      <c r="L12" s="94">
        <v>54420813</v>
      </c>
      <c r="M12" s="122">
        <v>0.98985220966838505</v>
      </c>
      <c r="N12" s="95"/>
      <c r="O12" s="95"/>
      <c r="P12" s="96"/>
      <c r="Q12" s="95"/>
      <c r="R12" s="95"/>
      <c r="S12" s="96"/>
      <c r="T12" s="94">
        <v>18061834</v>
      </c>
      <c r="U12" s="94">
        <v>18281807</v>
      </c>
      <c r="V12" s="122">
        <v>0.98796765549488597</v>
      </c>
      <c r="W12" s="94">
        <v>68148844</v>
      </c>
      <c r="X12" s="94">
        <v>68966875</v>
      </c>
      <c r="Y12" s="122">
        <v>0.98813878401768895</v>
      </c>
    </row>
    <row r="13" spans="1:25" ht="16" thickBot="1" x14ac:dyDescent="0.4">
      <c r="A13" s="5" t="s">
        <v>8</v>
      </c>
      <c r="B13" s="94">
        <v>7730701</v>
      </c>
      <c r="C13" s="94">
        <v>7764257</v>
      </c>
      <c r="D13" s="120">
        <v>0.99567814409028399</v>
      </c>
      <c r="E13" s="94">
        <v>15307897</v>
      </c>
      <c r="F13" s="94">
        <v>15395093</v>
      </c>
      <c r="G13" s="120">
        <v>0.994336117358953</v>
      </c>
      <c r="H13" s="94">
        <v>16867488</v>
      </c>
      <c r="I13" s="94">
        <v>17073118</v>
      </c>
      <c r="J13" s="122">
        <v>0.98795591994385501</v>
      </c>
      <c r="K13" s="94">
        <v>59948283</v>
      </c>
      <c r="L13" s="94">
        <v>60608403</v>
      </c>
      <c r="M13" s="122">
        <v>0.98910844095331096</v>
      </c>
      <c r="N13" s="95"/>
      <c r="O13" s="95"/>
      <c r="P13" s="96"/>
      <c r="Q13" s="95"/>
      <c r="R13" s="95"/>
      <c r="S13" s="96"/>
      <c r="T13" s="94">
        <v>18781225</v>
      </c>
      <c r="U13" s="94">
        <v>19035185</v>
      </c>
      <c r="V13" s="122">
        <v>0.98665839076426098</v>
      </c>
      <c r="W13" s="94">
        <v>75072704</v>
      </c>
      <c r="X13" s="94">
        <v>76003496</v>
      </c>
      <c r="Y13" s="122">
        <v>0.98775330019029595</v>
      </c>
    </row>
    <row r="14" spans="1:25" ht="16" thickBot="1" x14ac:dyDescent="0.4">
      <c r="A14" s="5" t="s">
        <v>9</v>
      </c>
      <c r="B14" s="94">
        <v>7820048</v>
      </c>
      <c r="C14" s="94">
        <v>7848061</v>
      </c>
      <c r="D14" s="120">
        <v>0.99643058329949197</v>
      </c>
      <c r="E14" s="94">
        <v>15727057</v>
      </c>
      <c r="F14" s="94">
        <v>15803578</v>
      </c>
      <c r="G14" s="120">
        <v>0.99515799523373705</v>
      </c>
      <c r="H14" s="94">
        <v>16987879</v>
      </c>
      <c r="I14" s="94">
        <v>17193104</v>
      </c>
      <c r="J14" s="122">
        <v>0.988063528261098</v>
      </c>
      <c r="K14" s="94">
        <v>62527959</v>
      </c>
      <c r="L14" s="94">
        <v>63217226</v>
      </c>
      <c r="M14" s="122">
        <v>0.98909684838116696</v>
      </c>
      <c r="N14" s="95"/>
      <c r="O14" s="95"/>
      <c r="P14" s="96"/>
      <c r="Q14" s="95"/>
      <c r="R14" s="95"/>
      <c r="S14" s="96"/>
      <c r="T14" s="94">
        <v>18860545</v>
      </c>
      <c r="U14" s="94">
        <v>19107346</v>
      </c>
      <c r="V14" s="122">
        <v>0.98708344947540005</v>
      </c>
      <c r="W14" s="94">
        <v>78077217</v>
      </c>
      <c r="X14" s="94">
        <v>79020804</v>
      </c>
      <c r="Y14" s="122">
        <v>0.98805900532219304</v>
      </c>
    </row>
    <row r="15" spans="1:25" ht="16" thickBot="1" x14ac:dyDescent="0.4">
      <c r="A15" s="5" t="s">
        <v>10</v>
      </c>
      <c r="B15" s="94">
        <v>8081290</v>
      </c>
      <c r="C15" s="94">
        <v>8136911</v>
      </c>
      <c r="D15" s="120">
        <v>0.99316435930047597</v>
      </c>
      <c r="E15" s="94">
        <v>16304416</v>
      </c>
      <c r="F15" s="94">
        <v>16456185</v>
      </c>
      <c r="G15" s="120">
        <v>0.99077738856241504</v>
      </c>
      <c r="H15" s="94">
        <v>17196867</v>
      </c>
      <c r="I15" s="94">
        <v>17398261</v>
      </c>
      <c r="J15" s="122">
        <v>0.98842447529669697</v>
      </c>
      <c r="K15" s="94">
        <v>66139066</v>
      </c>
      <c r="L15" s="94">
        <v>66649484</v>
      </c>
      <c r="M15" s="122">
        <v>0.99234175616423304</v>
      </c>
      <c r="N15" s="94">
        <v>8371579</v>
      </c>
      <c r="O15" s="94">
        <v>8486309</v>
      </c>
      <c r="P15" s="122">
        <v>0.98648057712722903</v>
      </c>
      <c r="Q15" s="94">
        <v>12111456</v>
      </c>
      <c r="R15" s="94">
        <v>12318051</v>
      </c>
      <c r="S15" s="122">
        <v>0.98322827206998897</v>
      </c>
      <c r="T15" s="94">
        <v>22479267</v>
      </c>
      <c r="U15" s="94">
        <v>23071141</v>
      </c>
      <c r="V15" s="122">
        <v>0.97434569881047495</v>
      </c>
      <c r="W15" s="94">
        <v>93414487</v>
      </c>
      <c r="X15" s="94">
        <v>95423720</v>
      </c>
      <c r="Y15" s="122">
        <v>0.97894409272662997</v>
      </c>
    </row>
    <row r="16" spans="1:25" ht="16" thickBot="1" x14ac:dyDescent="0.4">
      <c r="A16" s="5" t="s">
        <v>11</v>
      </c>
      <c r="B16" s="94">
        <v>8451085</v>
      </c>
      <c r="C16" s="94">
        <v>8473905</v>
      </c>
      <c r="D16" s="120">
        <v>0.99730702668958404</v>
      </c>
      <c r="E16" s="94">
        <v>17372435</v>
      </c>
      <c r="F16" s="94">
        <v>17434446</v>
      </c>
      <c r="G16" s="120">
        <v>0.99644319068125198</v>
      </c>
      <c r="H16" s="94">
        <v>17938678</v>
      </c>
      <c r="I16" s="94">
        <v>18161882</v>
      </c>
      <c r="J16" s="122">
        <v>0.98771030447175001</v>
      </c>
      <c r="K16" s="94">
        <v>74148076</v>
      </c>
      <c r="L16" s="94">
        <v>74853493</v>
      </c>
      <c r="M16" s="122">
        <v>0.99057603096758595</v>
      </c>
      <c r="N16" s="94">
        <v>9260418</v>
      </c>
      <c r="O16" s="94">
        <v>9349040</v>
      </c>
      <c r="P16" s="122">
        <v>0.99052073795812101</v>
      </c>
      <c r="Q16" s="94">
        <v>13625168</v>
      </c>
      <c r="R16" s="94">
        <v>13794072</v>
      </c>
      <c r="S16" s="122">
        <v>0.98775531982144205</v>
      </c>
      <c r="T16" s="94">
        <v>23414053</v>
      </c>
      <c r="U16" s="94">
        <v>23919644</v>
      </c>
      <c r="V16" s="122">
        <v>0.97886293792666801</v>
      </c>
      <c r="W16" s="94">
        <v>104281277</v>
      </c>
      <c r="X16" s="94">
        <v>106082011</v>
      </c>
      <c r="Y16" s="122">
        <v>0.98302507670221295</v>
      </c>
    </row>
    <row r="17" spans="1:25" ht="16" thickBot="1" x14ac:dyDescent="0.4">
      <c r="A17" s="5" t="s">
        <v>12</v>
      </c>
      <c r="B17" s="94">
        <v>8622562</v>
      </c>
      <c r="C17" s="94">
        <v>8643228</v>
      </c>
      <c r="D17" s="120">
        <v>0.99760899515782697</v>
      </c>
      <c r="E17" s="94">
        <v>18070683</v>
      </c>
      <c r="F17" s="94">
        <v>18126831</v>
      </c>
      <c r="G17" s="120">
        <v>0.99690249222271599</v>
      </c>
      <c r="H17" s="94">
        <v>18814452</v>
      </c>
      <c r="I17" s="94">
        <v>18975771</v>
      </c>
      <c r="J17" s="122">
        <v>0.99149868534985997</v>
      </c>
      <c r="K17" s="94">
        <v>83663820</v>
      </c>
      <c r="L17" s="94">
        <v>84198458</v>
      </c>
      <c r="M17" s="122">
        <v>0.99365026376136201</v>
      </c>
      <c r="N17" s="94">
        <v>10327434</v>
      </c>
      <c r="O17" s="94">
        <v>10451519</v>
      </c>
      <c r="P17" s="122">
        <v>0.98812756308437</v>
      </c>
      <c r="Q17" s="94">
        <v>15348586</v>
      </c>
      <c r="R17" s="94">
        <v>15569736</v>
      </c>
      <c r="S17" s="122">
        <v>0.98579616250397495</v>
      </c>
      <c r="T17" s="94">
        <v>24506612</v>
      </c>
      <c r="U17" s="94">
        <v>25014248</v>
      </c>
      <c r="V17" s="122">
        <v>0.97970612588473505</v>
      </c>
      <c r="W17" s="94">
        <v>116064452</v>
      </c>
      <c r="X17" s="94">
        <v>117895025</v>
      </c>
      <c r="Y17" s="122">
        <v>0.98447285625495995</v>
      </c>
    </row>
    <row r="18" spans="1:25" ht="16" thickBot="1" x14ac:dyDescent="0.4">
      <c r="A18" s="5" t="s">
        <v>13</v>
      </c>
      <c r="B18" s="94">
        <v>8777096</v>
      </c>
      <c r="C18" s="94">
        <v>8793316</v>
      </c>
      <c r="D18" s="120">
        <v>0.99815541713728895</v>
      </c>
      <c r="E18" s="94">
        <v>18648974</v>
      </c>
      <c r="F18" s="94">
        <v>18696242</v>
      </c>
      <c r="G18" s="120">
        <v>0.99747179138994801</v>
      </c>
      <c r="H18" s="94">
        <v>19137763</v>
      </c>
      <c r="I18" s="94">
        <v>19393375</v>
      </c>
      <c r="J18" s="122">
        <v>0.986819622680425</v>
      </c>
      <c r="K18" s="94">
        <v>87303858</v>
      </c>
      <c r="L18" s="94">
        <v>87998505</v>
      </c>
      <c r="M18" s="122">
        <v>0.992106149985161</v>
      </c>
      <c r="N18" s="94">
        <v>10662785</v>
      </c>
      <c r="O18" s="94">
        <v>10762169</v>
      </c>
      <c r="P18" s="122">
        <v>0.99076543027711195</v>
      </c>
      <c r="Q18" s="94">
        <v>16062795</v>
      </c>
      <c r="R18" s="94">
        <v>16244934</v>
      </c>
      <c r="S18" s="122">
        <v>0.98878795075436998</v>
      </c>
      <c r="T18" s="94">
        <v>24932172</v>
      </c>
      <c r="U18" s="94">
        <v>25395260</v>
      </c>
      <c r="V18" s="122">
        <v>0.98176478602699802</v>
      </c>
      <c r="W18" s="94">
        <v>121379335</v>
      </c>
      <c r="X18" s="94">
        <v>122939681</v>
      </c>
      <c r="Y18" s="122">
        <v>0.98730803604411499</v>
      </c>
    </row>
    <row r="19" spans="1:25" ht="16" thickBot="1" x14ac:dyDescent="0.4">
      <c r="A19" s="5" t="s">
        <v>14</v>
      </c>
      <c r="B19" s="94">
        <v>8822316</v>
      </c>
      <c r="C19" s="94">
        <v>8835863</v>
      </c>
      <c r="D19" s="120">
        <v>0.99846681642755197</v>
      </c>
      <c r="E19" s="94">
        <v>18848968</v>
      </c>
      <c r="F19" s="94">
        <v>18889329</v>
      </c>
      <c r="G19" s="120">
        <v>0.99786329096179105</v>
      </c>
      <c r="H19" s="94">
        <v>19443167</v>
      </c>
      <c r="I19" s="94">
        <v>19612172</v>
      </c>
      <c r="J19" s="122">
        <v>0.99138264747015203</v>
      </c>
      <c r="K19" s="94">
        <v>90444336</v>
      </c>
      <c r="L19" s="94">
        <v>90956844</v>
      </c>
      <c r="M19" s="122">
        <v>0.99436537178004902</v>
      </c>
      <c r="N19" s="94">
        <v>11402347</v>
      </c>
      <c r="O19" s="94">
        <v>11489265</v>
      </c>
      <c r="P19" s="122">
        <v>0.992434851141478</v>
      </c>
      <c r="Q19" s="94">
        <v>17447217</v>
      </c>
      <c r="R19" s="94">
        <v>17619708</v>
      </c>
      <c r="S19" s="122">
        <v>0.99021033719741502</v>
      </c>
      <c r="T19" s="94">
        <v>25672780</v>
      </c>
      <c r="U19" s="94">
        <v>25994166</v>
      </c>
      <c r="V19" s="122">
        <v>0.98763622575927201</v>
      </c>
      <c r="W19" s="94">
        <v>126306273</v>
      </c>
      <c r="X19" s="94">
        <v>127465881</v>
      </c>
      <c r="Y19" s="122">
        <v>0.99090260083009896</v>
      </c>
    </row>
    <row r="20" spans="1:25" ht="16" thickBot="1" x14ac:dyDescent="0.4">
      <c r="A20" s="5" t="s">
        <v>15</v>
      </c>
      <c r="B20" s="94">
        <v>8870200</v>
      </c>
      <c r="C20" s="94">
        <v>8881350</v>
      </c>
      <c r="D20" s="120">
        <v>0.99874456023014502</v>
      </c>
      <c r="E20" s="94">
        <v>19077601</v>
      </c>
      <c r="F20" s="94">
        <v>19112187</v>
      </c>
      <c r="G20" s="120">
        <v>0.99819036931775496</v>
      </c>
      <c r="H20" s="94">
        <v>19697849</v>
      </c>
      <c r="I20" s="94">
        <v>20287852</v>
      </c>
      <c r="J20" s="122">
        <v>0.97091840969660004</v>
      </c>
      <c r="K20" s="94">
        <v>93008141</v>
      </c>
      <c r="L20" s="94">
        <v>94091748</v>
      </c>
      <c r="M20" s="122">
        <v>0.98848350654512196</v>
      </c>
      <c r="N20" s="94">
        <v>11788832</v>
      </c>
      <c r="O20" s="94">
        <v>11918667</v>
      </c>
      <c r="P20" s="122">
        <v>0.98910658381511896</v>
      </c>
      <c r="Q20" s="94">
        <v>18112051</v>
      </c>
      <c r="R20" s="94">
        <v>18328896</v>
      </c>
      <c r="S20" s="122">
        <v>0.98816922743191904</v>
      </c>
      <c r="T20" s="94">
        <v>26035548</v>
      </c>
      <c r="U20" s="94">
        <v>26885543</v>
      </c>
      <c r="V20" s="122">
        <v>0.96838468168561798</v>
      </c>
      <c r="W20" s="94">
        <v>129362908</v>
      </c>
      <c r="X20" s="94">
        <v>131532831</v>
      </c>
      <c r="Y20" s="122">
        <v>0.98350280318987404</v>
      </c>
    </row>
    <row r="21" spans="1:25" ht="16" thickBot="1" x14ac:dyDescent="0.4">
      <c r="A21" s="5" t="s">
        <v>16</v>
      </c>
      <c r="B21" s="94">
        <v>8973979</v>
      </c>
      <c r="C21" s="94">
        <v>8998434</v>
      </c>
      <c r="D21" s="120">
        <v>0.99728230489882996</v>
      </c>
      <c r="E21" s="94">
        <v>19442052</v>
      </c>
      <c r="F21" s="94">
        <v>19578568</v>
      </c>
      <c r="G21" s="120">
        <v>0.99302727349620201</v>
      </c>
      <c r="H21" s="94">
        <v>21679957</v>
      </c>
      <c r="I21" s="94">
        <v>21850777</v>
      </c>
      <c r="J21" s="122">
        <v>0.99218242902758103</v>
      </c>
      <c r="K21" s="94">
        <v>101195783</v>
      </c>
      <c r="L21" s="94">
        <v>101844824</v>
      </c>
      <c r="M21" s="122">
        <v>0.99362715772379295</v>
      </c>
      <c r="N21" s="94">
        <v>11871021</v>
      </c>
      <c r="O21" s="94">
        <v>11936228</v>
      </c>
      <c r="P21" s="122">
        <v>0.99453705140350801</v>
      </c>
      <c r="Q21" s="94">
        <v>18387193</v>
      </c>
      <c r="R21" s="94">
        <v>18517381</v>
      </c>
      <c r="S21" s="122">
        <v>0.99296941613935497</v>
      </c>
      <c r="T21" s="94">
        <v>27912564</v>
      </c>
      <c r="U21" s="94">
        <v>28253070</v>
      </c>
      <c r="V21" s="122">
        <v>0.98794799998725802</v>
      </c>
      <c r="W21" s="94">
        <v>138424592</v>
      </c>
      <c r="X21" s="94">
        <v>139940773</v>
      </c>
      <c r="Y21" s="122">
        <v>0.98916555220114399</v>
      </c>
    </row>
    <row r="22" spans="1:25" ht="16" thickBot="1" x14ac:dyDescent="0.4">
      <c r="A22" s="5" t="s">
        <v>17</v>
      </c>
      <c r="B22" s="94">
        <v>9162645</v>
      </c>
      <c r="C22" s="94">
        <v>9177783</v>
      </c>
      <c r="D22" s="120">
        <v>0.99835058205233196</v>
      </c>
      <c r="E22" s="94">
        <v>20134661</v>
      </c>
      <c r="F22" s="94">
        <v>20177537</v>
      </c>
      <c r="G22" s="120">
        <v>0.99787506274923399</v>
      </c>
      <c r="H22" s="94">
        <v>21227858</v>
      </c>
      <c r="I22" s="94">
        <v>21858272</v>
      </c>
      <c r="J22" s="122">
        <v>0.97115901934059501</v>
      </c>
      <c r="K22" s="94">
        <v>105862061</v>
      </c>
      <c r="L22" s="94">
        <v>107188423</v>
      </c>
      <c r="M22" s="122">
        <v>0.98762588381396299</v>
      </c>
      <c r="N22" s="94">
        <v>12491286</v>
      </c>
      <c r="O22" s="94">
        <v>12622161</v>
      </c>
      <c r="P22" s="122">
        <v>0.98963133175056095</v>
      </c>
      <c r="Q22" s="94">
        <v>19350485</v>
      </c>
      <c r="R22" s="94">
        <v>19556781</v>
      </c>
      <c r="S22" s="122">
        <v>0.98945143375077904</v>
      </c>
      <c r="T22" s="94">
        <v>27748263</v>
      </c>
      <c r="U22" s="94">
        <v>28590859</v>
      </c>
      <c r="V22" s="122">
        <v>0.97052918207179395</v>
      </c>
      <c r="W22" s="94">
        <v>144656189</v>
      </c>
      <c r="X22" s="94">
        <v>146922741</v>
      </c>
      <c r="Y22" s="122">
        <v>0.98457317101101405</v>
      </c>
    </row>
    <row r="23" spans="1:25" ht="16" thickBot="1" x14ac:dyDescent="0.4">
      <c r="A23" s="5" t="s">
        <v>18</v>
      </c>
      <c r="B23" s="94">
        <v>9331755</v>
      </c>
      <c r="C23" s="94">
        <v>9343463</v>
      </c>
      <c r="D23" s="120">
        <v>0.99874693141076198</v>
      </c>
      <c r="E23" s="94">
        <v>20686506</v>
      </c>
      <c r="F23" s="94">
        <v>20724064</v>
      </c>
      <c r="G23" s="120">
        <v>0.99818771067296397</v>
      </c>
      <c r="H23" s="94">
        <v>21965057</v>
      </c>
      <c r="I23" s="94">
        <v>22155070</v>
      </c>
      <c r="J23" s="122">
        <v>0.99142349809772601</v>
      </c>
      <c r="K23" s="94">
        <v>112633857</v>
      </c>
      <c r="L23" s="94">
        <v>113298661</v>
      </c>
      <c r="M23" s="122">
        <v>0.99413228722976699</v>
      </c>
      <c r="N23" s="94">
        <v>12813543</v>
      </c>
      <c r="O23" s="94">
        <v>13000379</v>
      </c>
      <c r="P23" s="122">
        <v>0.98562841898686104</v>
      </c>
      <c r="Q23" s="94">
        <v>20187342</v>
      </c>
      <c r="R23" s="94">
        <v>20457805</v>
      </c>
      <c r="S23" s="122">
        <v>0.98677947120915399</v>
      </c>
      <c r="T23" s="94">
        <v>28463887</v>
      </c>
      <c r="U23" s="94">
        <v>28927726</v>
      </c>
      <c r="V23" s="122">
        <v>0.98396559065859501</v>
      </c>
      <c r="W23" s="94">
        <v>152787029</v>
      </c>
      <c r="X23" s="94">
        <v>154480530</v>
      </c>
      <c r="Y23" s="122">
        <v>0.98903744698441898</v>
      </c>
    </row>
    <row r="24" spans="1:25" ht="16" thickBot="1" x14ac:dyDescent="0.4">
      <c r="A24" s="5" t="s">
        <v>19</v>
      </c>
      <c r="B24" s="94">
        <v>9524847</v>
      </c>
      <c r="C24" s="94">
        <v>9533174</v>
      </c>
      <c r="D24" s="120">
        <v>0.99912652386288103</v>
      </c>
      <c r="E24" s="94">
        <v>21213038</v>
      </c>
      <c r="F24" s="94">
        <v>21240402</v>
      </c>
      <c r="G24" s="120">
        <v>0.99871170046593205</v>
      </c>
      <c r="H24" s="94">
        <v>22392902</v>
      </c>
      <c r="I24" s="94">
        <v>22462906</v>
      </c>
      <c r="J24" s="122">
        <v>0.99688357330080002</v>
      </c>
      <c r="K24" s="94">
        <v>118211761</v>
      </c>
      <c r="L24" s="94">
        <v>118578912</v>
      </c>
      <c r="M24" s="122">
        <v>0.99690374119809699</v>
      </c>
      <c r="N24" s="94">
        <v>12879304</v>
      </c>
      <c r="O24" s="94">
        <v>13101852</v>
      </c>
      <c r="P24" s="122">
        <v>0.98301400443234999</v>
      </c>
      <c r="Q24" s="94">
        <v>20559179</v>
      </c>
      <c r="R24" s="94">
        <v>20886411</v>
      </c>
      <c r="S24" s="122">
        <v>0.98433277981554601</v>
      </c>
      <c r="T24" s="94">
        <v>28726823</v>
      </c>
      <c r="U24" s="94">
        <v>29120025</v>
      </c>
      <c r="V24" s="122">
        <v>0.98649719565831395</v>
      </c>
      <c r="W24" s="94">
        <v>159119940</v>
      </c>
      <c r="X24" s="94">
        <v>160705725</v>
      </c>
      <c r="Y24" s="122">
        <v>0.99013236771745305</v>
      </c>
    </row>
    <row r="25" spans="1:25" ht="16" thickBot="1" x14ac:dyDescent="0.4">
      <c r="A25" s="5" t="s">
        <v>20</v>
      </c>
      <c r="B25" s="94">
        <v>9566344</v>
      </c>
      <c r="C25" s="94">
        <v>9573301</v>
      </c>
      <c r="D25" s="120">
        <v>0.99927329141745302</v>
      </c>
      <c r="E25" s="94">
        <v>21514176</v>
      </c>
      <c r="F25" s="94">
        <v>21539119</v>
      </c>
      <c r="G25" s="120">
        <v>0.99884196749179899</v>
      </c>
      <c r="H25" s="94">
        <v>22385633</v>
      </c>
      <c r="I25" s="94">
        <v>22733719</v>
      </c>
      <c r="J25" s="122">
        <v>0.984688558875914</v>
      </c>
      <c r="K25" s="94">
        <v>117920449</v>
      </c>
      <c r="L25" s="94">
        <v>119378895</v>
      </c>
      <c r="M25" s="122">
        <v>0.98778304992687305</v>
      </c>
      <c r="N25" s="94">
        <v>13096147</v>
      </c>
      <c r="O25" s="94">
        <v>13225213</v>
      </c>
      <c r="P25" s="122">
        <v>0.99024091332215203</v>
      </c>
      <c r="Q25" s="94">
        <v>21062291</v>
      </c>
      <c r="R25" s="94">
        <v>21278504</v>
      </c>
      <c r="S25" s="122">
        <v>0.98983890032870703</v>
      </c>
      <c r="T25" s="94">
        <v>28945292</v>
      </c>
      <c r="U25" s="94">
        <v>29490423</v>
      </c>
      <c r="V25" s="122">
        <v>0.98151498199941001</v>
      </c>
      <c r="W25" s="94">
        <v>159686636</v>
      </c>
      <c r="X25" s="94">
        <v>162196518</v>
      </c>
      <c r="Y25" s="122">
        <v>0.98452567273978098</v>
      </c>
    </row>
    <row r="26" spans="1:25" ht="16" thickBot="1" x14ac:dyDescent="0.4">
      <c r="A26" s="5" t="s">
        <v>21</v>
      </c>
      <c r="B26" s="94">
        <v>9680133</v>
      </c>
      <c r="C26" s="94">
        <v>9691466</v>
      </c>
      <c r="D26" s="120">
        <v>0.99883062067183603</v>
      </c>
      <c r="E26" s="94">
        <v>22187225</v>
      </c>
      <c r="F26" s="94">
        <v>22300430</v>
      </c>
      <c r="G26" s="120">
        <v>0.99492364048585602</v>
      </c>
      <c r="H26" s="94">
        <v>22703002</v>
      </c>
      <c r="I26" s="94">
        <v>23329798</v>
      </c>
      <c r="J26" s="122">
        <v>0.973133243588307</v>
      </c>
      <c r="K26" s="94">
        <v>120967731</v>
      </c>
      <c r="L26" s="94">
        <v>123351435</v>
      </c>
      <c r="M26" s="122">
        <v>0.98067550653139901</v>
      </c>
      <c r="N26" s="94">
        <v>13680632</v>
      </c>
      <c r="O26" s="94">
        <v>13846501</v>
      </c>
      <c r="P26" s="122">
        <v>0.98802087256556703</v>
      </c>
      <c r="Q26" s="94">
        <v>22112060</v>
      </c>
      <c r="R26" s="94">
        <v>22367847</v>
      </c>
      <c r="S26" s="122">
        <v>0.98856452299588704</v>
      </c>
      <c r="T26" s="94">
        <v>29451728</v>
      </c>
      <c r="U26" s="94">
        <v>30315781</v>
      </c>
      <c r="V26" s="122">
        <v>0.97149824376947402</v>
      </c>
      <c r="W26" s="94">
        <v>164305355</v>
      </c>
      <c r="X26" s="94">
        <v>168019712</v>
      </c>
      <c r="Y26" s="122">
        <v>0.97789332599260703</v>
      </c>
    </row>
    <row r="27" spans="1:25" ht="16" thickBot="1" x14ac:dyDescent="0.4">
      <c r="A27" s="9" t="s">
        <v>68</v>
      </c>
      <c r="B27" s="97">
        <v>9641823</v>
      </c>
      <c r="C27" s="97">
        <v>9660409</v>
      </c>
      <c r="D27" s="121">
        <v>0.99807606489538903</v>
      </c>
      <c r="E27" s="97">
        <v>22397105</v>
      </c>
      <c r="F27" s="97">
        <v>22456839</v>
      </c>
      <c r="G27" s="121">
        <v>0.99734005306801998</v>
      </c>
      <c r="H27" s="97">
        <v>24750770</v>
      </c>
      <c r="I27" s="97">
        <v>25310312</v>
      </c>
      <c r="J27" s="123">
        <v>0.97789272609519795</v>
      </c>
      <c r="K27" s="97">
        <v>122698759</v>
      </c>
      <c r="L27" s="97">
        <v>124927781</v>
      </c>
      <c r="M27" s="123">
        <v>0.98215751546887697</v>
      </c>
      <c r="N27" s="97">
        <v>13812356</v>
      </c>
      <c r="O27" s="97">
        <v>13984678</v>
      </c>
      <c r="P27" s="123">
        <v>0.98767779994648397</v>
      </c>
      <c r="Q27" s="97">
        <v>22340482</v>
      </c>
      <c r="R27" s="97">
        <v>22632951</v>
      </c>
      <c r="S27" s="123">
        <v>0.98707773458264403</v>
      </c>
      <c r="T27" s="97">
        <v>31577806</v>
      </c>
      <c r="U27" s="97">
        <v>32429462</v>
      </c>
      <c r="V27" s="123">
        <v>0.97373820139230105</v>
      </c>
      <c r="W27" s="97">
        <v>166180657</v>
      </c>
      <c r="X27" s="97">
        <v>170017571</v>
      </c>
      <c r="Y27" s="123">
        <v>0.97743225022312497</v>
      </c>
    </row>
  </sheetData>
  <mergeCells count="4">
    <mergeCell ref="B3:G3"/>
    <mergeCell ref="H3:M3"/>
    <mergeCell ref="N3:S3"/>
    <mergeCell ref="T3:Y3"/>
  </mergeCells>
  <pageMargins left="0.70866141732283472" right="0.70866141732283472" top="0.74803149606299213" bottom="0.74803149606299213" header="0.31496062992125984" footer="0.31496062992125984"/>
  <pageSetup paperSize="9" scale="41" orientation="landscape" r:id="rId1"/>
  <headerFooter>
    <oddHeader>&amp;CMethodological changes to HES - Data Tables v3.0</oddHeader>
    <oddFooter>&amp;LCopyright © 2020 NHS Digital&amp;RPage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86C1B-CEA5-4A11-92DE-9AC683CB1885}">
  <sheetPr>
    <pageSetUpPr fitToPage="1"/>
  </sheetPr>
  <dimension ref="A1:X10"/>
  <sheetViews>
    <sheetView showGridLines="0" zoomScale="90" zoomScaleNormal="90" workbookViewId="0">
      <selection activeCell="A36" sqref="A36:B36"/>
    </sheetView>
  </sheetViews>
  <sheetFormatPr defaultRowHeight="15.5" x14ac:dyDescent="0.35"/>
  <cols>
    <col min="1" max="1" width="14.61328125" customWidth="1"/>
    <col min="2" max="25" width="10.69140625" customWidth="1"/>
  </cols>
  <sheetData>
    <row r="1" spans="1:24" x14ac:dyDescent="0.35">
      <c r="A1" s="37" t="s">
        <v>134</v>
      </c>
    </row>
    <row r="2" spans="1:24" x14ac:dyDescent="0.35">
      <c r="A2" s="37"/>
    </row>
    <row r="3" spans="1:24" x14ac:dyDescent="0.35">
      <c r="B3" s="91"/>
      <c r="C3" s="91"/>
    </row>
    <row r="4" spans="1:24" ht="16" thickBot="1" x14ac:dyDescent="0.4"/>
    <row r="5" spans="1:24" ht="16" thickBot="1" x14ac:dyDescent="0.4">
      <c r="A5" s="187" t="s">
        <v>24</v>
      </c>
      <c r="B5" s="188"/>
      <c r="C5" s="188"/>
      <c r="D5" s="188"/>
      <c r="E5" s="188"/>
      <c r="F5" s="189"/>
      <c r="G5" s="187" t="s">
        <v>27</v>
      </c>
      <c r="H5" s="188"/>
      <c r="I5" s="188"/>
      <c r="J5" s="188"/>
      <c r="K5" s="188"/>
      <c r="L5" s="189"/>
      <c r="M5" s="187" t="s">
        <v>86</v>
      </c>
      <c r="N5" s="188"/>
      <c r="O5" s="188"/>
      <c r="P5" s="188"/>
      <c r="Q5" s="188"/>
      <c r="R5" s="189"/>
      <c r="S5" s="187" t="s">
        <v>73</v>
      </c>
      <c r="T5" s="188"/>
      <c r="U5" s="188"/>
      <c r="V5" s="188"/>
      <c r="W5" s="188"/>
      <c r="X5" s="189"/>
    </row>
    <row r="6" spans="1:24" ht="23.5" thickBot="1" x14ac:dyDescent="0.4">
      <c r="A6" s="105" t="s">
        <v>74</v>
      </c>
      <c r="B6" s="105" t="s">
        <v>75</v>
      </c>
      <c r="C6" s="105" t="s">
        <v>31</v>
      </c>
      <c r="D6" s="106" t="s">
        <v>77</v>
      </c>
      <c r="E6" s="105" t="s">
        <v>76</v>
      </c>
      <c r="F6" s="105" t="s">
        <v>31</v>
      </c>
      <c r="G6" s="105" t="s">
        <v>74</v>
      </c>
      <c r="H6" s="105" t="s">
        <v>75</v>
      </c>
      <c r="I6" s="105" t="s">
        <v>31</v>
      </c>
      <c r="J6" s="106" t="s">
        <v>78</v>
      </c>
      <c r="K6" s="106" t="s">
        <v>25</v>
      </c>
      <c r="L6" s="105" t="s">
        <v>31</v>
      </c>
      <c r="M6" s="105" t="s">
        <v>74</v>
      </c>
      <c r="N6" s="105" t="s">
        <v>75</v>
      </c>
      <c r="O6" s="105" t="s">
        <v>31</v>
      </c>
      <c r="P6" s="106" t="s">
        <v>79</v>
      </c>
      <c r="Q6" s="105" t="s">
        <v>26</v>
      </c>
      <c r="R6" s="105" t="s">
        <v>31</v>
      </c>
      <c r="S6" s="105" t="s">
        <v>74</v>
      </c>
      <c r="T6" s="105" t="s">
        <v>75</v>
      </c>
      <c r="U6" s="105" t="s">
        <v>31</v>
      </c>
      <c r="V6" s="106" t="s">
        <v>80</v>
      </c>
      <c r="W6" s="105" t="s">
        <v>89</v>
      </c>
      <c r="X6" s="105" t="s">
        <v>31</v>
      </c>
    </row>
    <row r="7" spans="1:24" ht="16" thickBot="1" x14ac:dyDescent="0.4">
      <c r="A7" s="187" t="s">
        <v>69</v>
      </c>
      <c r="B7" s="188"/>
      <c r="C7" s="188"/>
      <c r="D7" s="188"/>
      <c r="E7" s="188"/>
      <c r="F7" s="189"/>
      <c r="G7" s="187" t="s">
        <v>71</v>
      </c>
      <c r="H7" s="188"/>
      <c r="I7" s="188"/>
      <c r="J7" s="188"/>
      <c r="K7" s="188"/>
      <c r="L7" s="189"/>
      <c r="M7" s="187" t="s">
        <v>70</v>
      </c>
      <c r="N7" s="188"/>
      <c r="O7" s="188"/>
      <c r="P7" s="188"/>
      <c r="Q7" s="188"/>
      <c r="R7" s="189"/>
      <c r="S7" s="99"/>
      <c r="T7" s="100"/>
      <c r="U7" s="101"/>
      <c r="V7" s="99"/>
      <c r="W7" s="100"/>
      <c r="X7" s="101"/>
    </row>
    <row r="8" spans="1:24" ht="16" thickBot="1" x14ac:dyDescent="0.4">
      <c r="A8" s="62">
        <v>64832280</v>
      </c>
      <c r="B8" s="58">
        <v>68242147</v>
      </c>
      <c r="C8" s="114">
        <f>A8/B8</f>
        <v>0.95003282941845313</v>
      </c>
      <c r="D8" s="62">
        <v>364739624</v>
      </c>
      <c r="E8" s="58">
        <v>392328985</v>
      </c>
      <c r="F8" s="114">
        <f>D8/E8</f>
        <v>0.92967799460445166</v>
      </c>
      <c r="G8" s="62">
        <v>66865256</v>
      </c>
      <c r="H8" s="58">
        <v>73243657</v>
      </c>
      <c r="I8" s="114">
        <f>G8/H8</f>
        <v>0.91291531224335232</v>
      </c>
      <c r="J8" s="62">
        <v>1437835240</v>
      </c>
      <c r="K8" s="58">
        <v>1536990908</v>
      </c>
      <c r="L8" s="114">
        <f>J8/K8</f>
        <v>0.93548714733190863</v>
      </c>
      <c r="M8" s="62">
        <v>56725556</v>
      </c>
      <c r="N8" s="58">
        <v>61366076</v>
      </c>
      <c r="O8" s="114">
        <f>M8/N8</f>
        <v>0.92437971754948123</v>
      </c>
      <c r="P8" s="62">
        <v>223283628</v>
      </c>
      <c r="Q8" s="58">
        <v>239573077</v>
      </c>
      <c r="R8" s="114">
        <f>P8/Q8</f>
        <v>0.93200634560451878</v>
      </c>
      <c r="S8" s="62">
        <v>87639632</v>
      </c>
      <c r="T8" s="58">
        <v>101929796</v>
      </c>
      <c r="U8" s="114">
        <f>S8/T8</f>
        <v>0.85980385951130522</v>
      </c>
      <c r="V8" s="62">
        <v>1896524108</v>
      </c>
      <c r="W8" s="58">
        <v>2168892970</v>
      </c>
      <c r="X8" s="114">
        <f>V8/W8</f>
        <v>0.87442033066297409</v>
      </c>
    </row>
    <row r="9" spans="1:24" ht="16" thickBot="1" x14ac:dyDescent="0.4">
      <c r="A9" s="187" t="s">
        <v>87</v>
      </c>
      <c r="B9" s="188"/>
      <c r="C9" s="188"/>
      <c r="D9" s="188"/>
      <c r="E9" s="188"/>
      <c r="F9" s="189"/>
      <c r="G9" s="187" t="s">
        <v>87</v>
      </c>
      <c r="H9" s="188"/>
      <c r="I9" s="188"/>
      <c r="J9" s="188"/>
      <c r="K9" s="188"/>
      <c r="L9" s="189"/>
      <c r="M9" s="187" t="s">
        <v>87</v>
      </c>
      <c r="N9" s="188"/>
      <c r="O9" s="188"/>
      <c r="P9" s="188"/>
      <c r="Q9" s="188"/>
      <c r="R9" s="189"/>
      <c r="S9" s="187" t="s">
        <v>87</v>
      </c>
      <c r="T9" s="188"/>
      <c r="U9" s="188"/>
      <c r="V9" s="188"/>
      <c r="W9" s="188"/>
      <c r="X9" s="189"/>
    </row>
    <row r="10" spans="1:24" ht="16" thickBot="1" x14ac:dyDescent="0.4">
      <c r="A10" s="62">
        <v>42839854</v>
      </c>
      <c r="B10" s="58">
        <v>43153277</v>
      </c>
      <c r="C10" s="114">
        <v>0.99273698263981203</v>
      </c>
      <c r="D10" s="62">
        <v>202311600</v>
      </c>
      <c r="E10" s="58">
        <v>204714717</v>
      </c>
      <c r="F10" s="114">
        <v>0.98826114196762904</v>
      </c>
      <c r="G10" s="62">
        <v>58273452</v>
      </c>
      <c r="H10" s="58">
        <v>62281361</v>
      </c>
      <c r="I10" s="114">
        <v>0.93564833947671699</v>
      </c>
      <c r="J10" s="62">
        <v>1032787477</v>
      </c>
      <c r="K10" s="58">
        <v>1081616028</v>
      </c>
      <c r="L10" s="114">
        <v>0.95485592878067005</v>
      </c>
      <c r="M10" s="62">
        <v>52010506</v>
      </c>
      <c r="N10" s="58">
        <v>55017857</v>
      </c>
      <c r="O10" s="114">
        <v>0.94533863796258</v>
      </c>
      <c r="P10" s="62">
        <v>188292280</v>
      </c>
      <c r="Q10" s="58">
        <v>197891218</v>
      </c>
      <c r="R10" s="114">
        <v>0.951493865685338</v>
      </c>
      <c r="S10" s="62">
        <v>72042357</v>
      </c>
      <c r="T10" s="58">
        <v>79369656</v>
      </c>
      <c r="U10" s="114">
        <v>0.90768135620998502</v>
      </c>
      <c r="V10" s="62">
        <v>1384879308</v>
      </c>
      <c r="W10" s="58">
        <v>1484221963</v>
      </c>
      <c r="X10" s="114">
        <v>0.93306752124917802</v>
      </c>
    </row>
  </sheetData>
  <mergeCells count="11">
    <mergeCell ref="A9:F9"/>
    <mergeCell ref="G9:L9"/>
    <mergeCell ref="M9:R9"/>
    <mergeCell ref="S9:X9"/>
    <mergeCell ref="M7:R7"/>
    <mergeCell ref="S5:X5"/>
    <mergeCell ref="A5:F5"/>
    <mergeCell ref="A7:F7"/>
    <mergeCell ref="G5:L5"/>
    <mergeCell ref="G7:L7"/>
    <mergeCell ref="M5:R5"/>
  </mergeCells>
  <pageMargins left="0.70866141732283472" right="0.70866141732283472" top="0.74803149606299213" bottom="0.74803149606299213" header="0.31496062992125984" footer="0.31496062992125984"/>
  <pageSetup paperSize="9" scale="42" orientation="landscape" r:id="rId1"/>
  <headerFooter>
    <oddHeader>&amp;CMethodological changes to HES - Data Tables v3.0</oddHeader>
    <oddFooter>&amp;LCopyright © 2020 NHS Digital&amp;RPage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85A14-29F0-4D5E-8952-5CC29E6205B0}">
  <sheetPr>
    <pageSetUpPr fitToPage="1"/>
  </sheetPr>
  <dimension ref="A1:S80"/>
  <sheetViews>
    <sheetView showGridLines="0" zoomScale="90" zoomScaleNormal="90" workbookViewId="0">
      <selection activeCell="A36" sqref="A36:B36"/>
    </sheetView>
  </sheetViews>
  <sheetFormatPr defaultRowHeight="15.5" x14ac:dyDescent="0.35"/>
  <cols>
    <col min="1" max="1" width="15.69140625" customWidth="1"/>
    <col min="2" max="2" width="14.765625" customWidth="1"/>
    <col min="3" max="3" width="10.69140625" customWidth="1"/>
    <col min="4" max="4" width="10.69140625" style="124" customWidth="1"/>
    <col min="5" max="5" width="10.69140625" customWidth="1"/>
    <col min="6" max="6" width="10.69140625" style="124" customWidth="1"/>
    <col min="7" max="7" width="10.69140625" customWidth="1"/>
    <col min="8" max="8" width="10.69140625" style="124" customWidth="1"/>
    <col min="9" max="9" width="10.69140625" customWidth="1"/>
    <col min="10" max="10" width="10.69140625" style="124" customWidth="1"/>
    <col min="11" max="11" width="10.69140625" customWidth="1"/>
    <col min="12" max="12" width="10.69140625" style="124" customWidth="1"/>
    <col min="13" max="13" width="10.69140625" customWidth="1"/>
    <col min="14" max="14" width="10.69140625" style="124" customWidth="1"/>
    <col min="15" max="15" width="10.69140625" customWidth="1"/>
    <col min="16" max="16" width="10.69140625" style="124" customWidth="1"/>
    <col min="17" max="17" width="10.69140625" customWidth="1"/>
    <col min="18" max="18" width="10.69140625" style="124" customWidth="1"/>
  </cols>
  <sheetData>
    <row r="1" spans="1:19" x14ac:dyDescent="0.35">
      <c r="A1" s="37" t="s">
        <v>140</v>
      </c>
    </row>
    <row r="2" spans="1:19" ht="16" thickBot="1" x14ac:dyDescent="0.4">
      <c r="A2" s="37"/>
    </row>
    <row r="3" spans="1:19" ht="16" thickBot="1" x14ac:dyDescent="0.4">
      <c r="B3" s="4"/>
      <c r="C3" s="190" t="s">
        <v>135</v>
      </c>
      <c r="D3" s="191"/>
      <c r="E3" s="191"/>
      <c r="F3" s="192"/>
      <c r="G3" s="190" t="s">
        <v>136</v>
      </c>
      <c r="H3" s="191"/>
      <c r="I3" s="191"/>
      <c r="J3" s="192"/>
      <c r="K3" s="190" t="s">
        <v>137</v>
      </c>
      <c r="L3" s="191"/>
      <c r="M3" s="191"/>
      <c r="N3" s="192"/>
      <c r="O3" s="190" t="s">
        <v>138</v>
      </c>
      <c r="P3" s="191"/>
      <c r="Q3" s="191"/>
      <c r="R3" s="192"/>
    </row>
    <row r="4" spans="1:19" s="112" customFormat="1" ht="16" thickBot="1" x14ac:dyDescent="0.4">
      <c r="A4" s="109"/>
      <c r="B4" s="110" t="s">
        <v>29</v>
      </c>
      <c r="C4" s="111" t="s">
        <v>139</v>
      </c>
      <c r="D4" s="125" t="s">
        <v>31</v>
      </c>
      <c r="E4" s="111" t="s">
        <v>88</v>
      </c>
      <c r="F4" s="125" t="s">
        <v>31</v>
      </c>
      <c r="G4" s="111" t="s">
        <v>139</v>
      </c>
      <c r="H4" s="125" t="s">
        <v>31</v>
      </c>
      <c r="I4" s="111" t="s">
        <v>88</v>
      </c>
      <c r="J4" s="125" t="s">
        <v>31</v>
      </c>
      <c r="K4" s="111" t="s">
        <v>139</v>
      </c>
      <c r="L4" s="125" t="s">
        <v>31</v>
      </c>
      <c r="M4" s="111" t="s">
        <v>88</v>
      </c>
      <c r="N4" s="125" t="s">
        <v>31</v>
      </c>
      <c r="O4" s="111" t="s">
        <v>139</v>
      </c>
      <c r="P4" s="125" t="s">
        <v>31</v>
      </c>
      <c r="Q4" s="111" t="s">
        <v>88</v>
      </c>
      <c r="R4" s="125" t="s">
        <v>31</v>
      </c>
    </row>
    <row r="5" spans="1:19" ht="16" thickBot="1" x14ac:dyDescent="0.4">
      <c r="A5" s="193" t="s">
        <v>24</v>
      </c>
      <c r="B5" s="2" t="s">
        <v>0</v>
      </c>
      <c r="C5" s="58">
        <v>7164404</v>
      </c>
      <c r="D5" s="126">
        <f>C5/($C5+$G5+$K5+$O5)</f>
        <v>0.99271605875705216</v>
      </c>
      <c r="E5" s="58">
        <v>11422239</v>
      </c>
      <c r="F5" s="126">
        <f>E5/($E5+$I5+$M5+$Q5)</f>
        <v>0.98377884094639234</v>
      </c>
      <c r="G5" s="58">
        <v>45219</v>
      </c>
      <c r="H5" s="126">
        <f>G5/($C5+$G5+$K5+$O5)</f>
        <v>6.2656471439822689E-3</v>
      </c>
      <c r="I5" s="58">
        <v>147313</v>
      </c>
      <c r="J5" s="126">
        <f>I5/($E5+$I5+$M5+$Q5)</f>
        <v>1.2687828751993011E-2</v>
      </c>
      <c r="K5" s="58">
        <v>3617</v>
      </c>
      <c r="L5" s="126">
        <f>K5/($C5+$G5+$K5+$O5)</f>
        <v>5.0117971913982758E-4</v>
      </c>
      <c r="M5" s="58">
        <v>13870</v>
      </c>
      <c r="N5" s="126">
        <f>M5/($E5+$I5+$M5+$Q5)</f>
        <v>1.1946005090531253E-3</v>
      </c>
      <c r="O5" s="58">
        <v>3732</v>
      </c>
      <c r="P5" s="126">
        <f>O5/($C5+$G5+$K5+$O5)</f>
        <v>5.1711437982577733E-4</v>
      </c>
      <c r="Q5" s="58">
        <v>27154</v>
      </c>
      <c r="R5" s="126">
        <f>Q5/($E5+$I5+$M5+$Q5)</f>
        <v>2.3387297925615406E-3</v>
      </c>
      <c r="S5" s="142"/>
    </row>
    <row r="6" spans="1:19" ht="16" thickBot="1" x14ac:dyDescent="0.4">
      <c r="A6" s="194"/>
      <c r="B6" s="2" t="s">
        <v>1</v>
      </c>
      <c r="C6" s="58">
        <v>7320796</v>
      </c>
      <c r="D6" s="126">
        <f t="shared" ref="D6:D69" si="0">C6/($C6+$G6+$K6+$O6)</f>
        <v>0.99759322735103206</v>
      </c>
      <c r="E6" s="58">
        <v>12014707</v>
      </c>
      <c r="F6" s="126">
        <f t="shared" ref="F6:F69" si="1">E6/($E6+$I6+$M6+$Q6)</f>
        <v>0.99484464974983788</v>
      </c>
      <c r="G6" s="58">
        <v>16380</v>
      </c>
      <c r="H6" s="126">
        <f t="shared" ref="H6:H69" si="2">G6/($C6+$G6+$K6+$O6)</f>
        <v>2.2320765479614383E-3</v>
      </c>
      <c r="I6" s="58">
        <v>55242</v>
      </c>
      <c r="J6" s="126">
        <f t="shared" ref="J6:J69" si="3">I6/($E6+$I6+$M6+$Q6)</f>
        <v>4.5741613292342911E-3</v>
      </c>
      <c r="K6" s="58">
        <v>819</v>
      </c>
      <c r="L6" s="126">
        <f t="shared" ref="L6:L69" si="4">K6/($C6+$G6+$K6+$O6)</f>
        <v>1.1160382739807191E-4</v>
      </c>
      <c r="M6" s="58">
        <v>3950</v>
      </c>
      <c r="N6" s="126">
        <f t="shared" ref="N6:N69" si="5">M6/($E6+$I6+$M6+$Q6)</f>
        <v>3.2706884708148603E-4</v>
      </c>
      <c r="O6" s="58">
        <v>463</v>
      </c>
      <c r="P6" s="126">
        <f t="shared" ref="P6:P69" si="6">O6/($C6+$G6+$K6+$O6)</f>
        <v>6.3092273608433814E-5</v>
      </c>
      <c r="Q6" s="58">
        <v>3069</v>
      </c>
      <c r="R6" s="126">
        <f t="shared" ref="R6:R69" si="7">Q6/($E6+$I6+$M6+$Q6)</f>
        <v>2.5412007384634954E-4</v>
      </c>
      <c r="S6" s="142"/>
    </row>
    <row r="7" spans="1:19" ht="16" thickBot="1" x14ac:dyDescent="0.4">
      <c r="A7" s="194"/>
      <c r="B7" s="2" t="s">
        <v>2</v>
      </c>
      <c r="C7" s="58">
        <v>7276020</v>
      </c>
      <c r="D7" s="126">
        <f t="shared" si="0"/>
        <v>0.99747848113343729</v>
      </c>
      <c r="E7" s="58">
        <v>12651811</v>
      </c>
      <c r="F7" s="126">
        <f t="shared" si="1"/>
        <v>0.99437625143790587</v>
      </c>
      <c r="G7" s="58">
        <v>16817</v>
      </c>
      <c r="H7" s="126">
        <f t="shared" si="2"/>
        <v>2.3054630989498403E-3</v>
      </c>
      <c r="I7" s="58">
        <v>61028</v>
      </c>
      <c r="J7" s="126">
        <f t="shared" si="3"/>
        <v>4.7965302258113499E-3</v>
      </c>
      <c r="K7" s="58">
        <v>758</v>
      </c>
      <c r="L7" s="126">
        <f t="shared" si="4"/>
        <v>1.0391514711327697E-4</v>
      </c>
      <c r="M7" s="58">
        <v>3300</v>
      </c>
      <c r="N7" s="126">
        <f t="shared" si="5"/>
        <v>2.5936536909578313E-4</v>
      </c>
      <c r="O7" s="58">
        <v>818</v>
      </c>
      <c r="P7" s="126">
        <f t="shared" si="6"/>
        <v>1.1214062049955219E-4</v>
      </c>
      <c r="Q7" s="58">
        <v>7225</v>
      </c>
      <c r="R7" s="126">
        <f t="shared" si="7"/>
        <v>5.6785296718697979E-4</v>
      </c>
      <c r="S7" s="142"/>
    </row>
    <row r="8" spans="1:19" ht="16" thickBot="1" x14ac:dyDescent="0.4">
      <c r="A8" s="194"/>
      <c r="B8" s="2" t="s">
        <v>3</v>
      </c>
      <c r="C8" s="58">
        <v>7233682</v>
      </c>
      <c r="D8" s="126">
        <f t="shared" si="0"/>
        <v>0.99730519983654176</v>
      </c>
      <c r="E8" s="58">
        <v>12819957</v>
      </c>
      <c r="F8" s="126">
        <f t="shared" si="1"/>
        <v>0.99407091316265184</v>
      </c>
      <c r="G8" s="58">
        <v>16771</v>
      </c>
      <c r="H8" s="126">
        <f t="shared" si="2"/>
        <v>2.3122118869005636E-3</v>
      </c>
      <c r="I8" s="58">
        <v>56943</v>
      </c>
      <c r="J8" s="126">
        <f t="shared" si="3"/>
        <v>4.4154110663726003E-3</v>
      </c>
      <c r="K8" s="58">
        <v>1533</v>
      </c>
      <c r="L8" s="126">
        <f t="shared" si="4"/>
        <v>2.1135417223889832E-4</v>
      </c>
      <c r="M8" s="58">
        <v>7241</v>
      </c>
      <c r="N8" s="126">
        <f t="shared" si="5"/>
        <v>5.6147360573914271E-4</v>
      </c>
      <c r="O8" s="58">
        <v>1242</v>
      </c>
      <c r="P8" s="126">
        <f t="shared" si="6"/>
        <v>1.7123410431879433E-4</v>
      </c>
      <c r="Q8" s="58">
        <v>12280</v>
      </c>
      <c r="R8" s="126">
        <f t="shared" si="7"/>
        <v>9.5220216523638607E-4</v>
      </c>
      <c r="S8" s="142"/>
    </row>
    <row r="9" spans="1:19" ht="16" thickBot="1" x14ac:dyDescent="0.4">
      <c r="A9" s="194"/>
      <c r="B9" s="2" t="s">
        <v>4</v>
      </c>
      <c r="C9" s="58">
        <v>7156958</v>
      </c>
      <c r="D9" s="126">
        <f t="shared" si="0"/>
        <v>0.99842583439565791</v>
      </c>
      <c r="E9" s="58">
        <v>12925774</v>
      </c>
      <c r="F9" s="126">
        <f t="shared" si="1"/>
        <v>0.99634492420986287</v>
      </c>
      <c r="G9" s="58">
        <v>9823</v>
      </c>
      <c r="H9" s="126">
        <f t="shared" si="2"/>
        <v>1.3703499407525582E-3</v>
      </c>
      <c r="I9" s="58">
        <v>35393</v>
      </c>
      <c r="J9" s="126">
        <f t="shared" si="3"/>
        <v>2.7281643561584534E-3</v>
      </c>
      <c r="K9" s="58">
        <v>500</v>
      </c>
      <c r="L9" s="126">
        <f t="shared" si="4"/>
        <v>6.9752109373539568E-5</v>
      </c>
      <c r="M9" s="58">
        <v>2087</v>
      </c>
      <c r="N9" s="126">
        <f t="shared" si="5"/>
        <v>1.6087020064144584E-4</v>
      </c>
      <c r="O9" s="58">
        <v>961</v>
      </c>
      <c r="P9" s="126">
        <f t="shared" si="6"/>
        <v>1.3406355421594304E-4</v>
      </c>
      <c r="Q9" s="58">
        <v>9938</v>
      </c>
      <c r="R9" s="126">
        <f t="shared" si="7"/>
        <v>7.6604123333717713E-4</v>
      </c>
      <c r="S9" s="142"/>
    </row>
    <row r="10" spans="1:19" ht="16" thickBot="1" x14ac:dyDescent="0.4">
      <c r="A10" s="194"/>
      <c r="B10" s="2" t="s">
        <v>5</v>
      </c>
      <c r="C10" s="58">
        <v>7286119</v>
      </c>
      <c r="D10" s="126">
        <f t="shared" si="0"/>
        <v>0.99882900658440466</v>
      </c>
      <c r="E10" s="58">
        <v>13405497</v>
      </c>
      <c r="F10" s="126">
        <f t="shared" si="1"/>
        <v>0.99726637883275882</v>
      </c>
      <c r="G10" s="58">
        <v>7620</v>
      </c>
      <c r="H10" s="126">
        <f t="shared" si="2"/>
        <v>1.0445996051084486E-3</v>
      </c>
      <c r="I10" s="58">
        <v>28049</v>
      </c>
      <c r="J10" s="126">
        <f t="shared" si="3"/>
        <v>2.0866309290793212E-3</v>
      </c>
      <c r="K10" s="58">
        <v>216</v>
      </c>
      <c r="L10" s="126">
        <f t="shared" si="4"/>
        <v>2.9610697467641059E-5</v>
      </c>
      <c r="M10" s="58">
        <v>1011</v>
      </c>
      <c r="N10" s="126">
        <f t="shared" si="5"/>
        <v>7.5210662387222132E-5</v>
      </c>
      <c r="O10" s="58">
        <v>706</v>
      </c>
      <c r="P10" s="126">
        <f t="shared" si="6"/>
        <v>9.6783113019234201E-5</v>
      </c>
      <c r="Q10" s="58">
        <v>7686</v>
      </c>
      <c r="R10" s="126">
        <f t="shared" si="7"/>
        <v>5.7177957577466798E-4</v>
      </c>
      <c r="S10" s="142"/>
    </row>
    <row r="11" spans="1:19" ht="16" thickBot="1" x14ac:dyDescent="0.4">
      <c r="A11" s="194"/>
      <c r="B11" s="2" t="s">
        <v>6</v>
      </c>
      <c r="C11" s="58">
        <v>7460597</v>
      </c>
      <c r="D11" s="126">
        <f t="shared" si="0"/>
        <v>0.99883763881359899</v>
      </c>
      <c r="E11" s="58">
        <v>14096334</v>
      </c>
      <c r="F11" s="126">
        <f t="shared" si="1"/>
        <v>0.99766619867963824</v>
      </c>
      <c r="G11" s="58">
        <v>7812</v>
      </c>
      <c r="H11" s="126">
        <f t="shared" si="2"/>
        <v>1.0458840806455349E-3</v>
      </c>
      <c r="I11" s="58">
        <v>27469</v>
      </c>
      <c r="J11" s="126">
        <f t="shared" si="3"/>
        <v>1.9441148891286898E-3</v>
      </c>
      <c r="K11" s="58">
        <v>205</v>
      </c>
      <c r="L11" s="126">
        <f t="shared" si="4"/>
        <v>2.7445754804446321E-5</v>
      </c>
      <c r="M11" s="58">
        <v>857</v>
      </c>
      <c r="N11" s="126">
        <f t="shared" si="5"/>
        <v>6.0654063125096918E-5</v>
      </c>
      <c r="O11" s="58">
        <v>665</v>
      </c>
      <c r="P11" s="126">
        <f t="shared" si="6"/>
        <v>8.9031350951008795E-5</v>
      </c>
      <c r="Q11" s="58">
        <v>4649</v>
      </c>
      <c r="R11" s="126">
        <f t="shared" si="7"/>
        <v>3.2903236810802284E-4</v>
      </c>
      <c r="S11" s="142"/>
    </row>
    <row r="12" spans="1:19" ht="16" thickBot="1" x14ac:dyDescent="0.4">
      <c r="A12" s="194"/>
      <c r="B12" s="2" t="s">
        <v>7</v>
      </c>
      <c r="C12" s="58">
        <v>7497145</v>
      </c>
      <c r="D12" s="126">
        <f t="shared" si="0"/>
        <v>0.99882719677780873</v>
      </c>
      <c r="E12" s="58">
        <v>14509810</v>
      </c>
      <c r="F12" s="126">
        <f t="shared" si="1"/>
        <v>0.99750777908137611</v>
      </c>
      <c r="G12" s="58">
        <v>7918</v>
      </c>
      <c r="H12" s="126">
        <f t="shared" si="2"/>
        <v>1.054896729900074E-3</v>
      </c>
      <c r="I12" s="58">
        <v>28428</v>
      </c>
      <c r="J12" s="126">
        <f t="shared" si="3"/>
        <v>1.9543433817345202E-3</v>
      </c>
      <c r="K12" s="58">
        <v>185</v>
      </c>
      <c r="L12" s="126">
        <f t="shared" si="4"/>
        <v>2.4647119857478363E-5</v>
      </c>
      <c r="M12" s="58">
        <v>955</v>
      </c>
      <c r="N12" s="126">
        <f t="shared" si="5"/>
        <v>6.5653508145366079E-5</v>
      </c>
      <c r="O12" s="58">
        <v>700</v>
      </c>
      <c r="P12" s="126">
        <f t="shared" si="6"/>
        <v>9.3259372433701916E-5</v>
      </c>
      <c r="Q12" s="58">
        <v>6869</v>
      </c>
      <c r="R12" s="126">
        <f t="shared" si="7"/>
        <v>4.7222402874399957E-4</v>
      </c>
      <c r="S12" s="142"/>
    </row>
    <row r="13" spans="1:19" ht="16" thickBot="1" x14ac:dyDescent="0.4">
      <c r="A13" s="194"/>
      <c r="B13" s="2" t="s">
        <v>8</v>
      </c>
      <c r="C13" s="58">
        <v>7754862</v>
      </c>
      <c r="D13" s="126">
        <f t="shared" si="0"/>
        <v>0.9987774900526174</v>
      </c>
      <c r="E13" s="58">
        <v>15359043</v>
      </c>
      <c r="F13" s="126">
        <f t="shared" si="1"/>
        <v>0.9976583447725843</v>
      </c>
      <c r="G13" s="58">
        <v>8594</v>
      </c>
      <c r="H13" s="126">
        <f t="shared" si="2"/>
        <v>1.1068531908771805E-3</v>
      </c>
      <c r="I13" s="58">
        <v>29921</v>
      </c>
      <c r="J13" s="126">
        <f t="shared" si="3"/>
        <v>1.9435413608738837E-3</v>
      </c>
      <c r="K13" s="58">
        <v>199</v>
      </c>
      <c r="L13" s="126">
        <f t="shared" si="4"/>
        <v>2.562994938149394E-5</v>
      </c>
      <c r="M13" s="58">
        <v>995</v>
      </c>
      <c r="N13" s="126">
        <f t="shared" si="5"/>
        <v>6.4630983391915855E-5</v>
      </c>
      <c r="O13" s="58">
        <v>699</v>
      </c>
      <c r="P13" s="126">
        <f t="shared" si="6"/>
        <v>9.0026807123941028E-5</v>
      </c>
      <c r="Q13" s="58">
        <v>5134</v>
      </c>
      <c r="R13" s="126">
        <f t="shared" si="7"/>
        <v>3.3348288314984521E-4</v>
      </c>
      <c r="S13" s="142"/>
    </row>
    <row r="14" spans="1:19" ht="16" thickBot="1" x14ac:dyDescent="0.4">
      <c r="A14" s="194"/>
      <c r="B14" s="2" t="s">
        <v>9</v>
      </c>
      <c r="C14" s="58">
        <v>7841539</v>
      </c>
      <c r="D14" s="126">
        <f t="shared" si="0"/>
        <v>0.99885205509778863</v>
      </c>
      <c r="E14" s="58">
        <v>15771581</v>
      </c>
      <c r="F14" s="126">
        <f t="shared" si="1"/>
        <v>0.99797533191534216</v>
      </c>
      <c r="G14" s="58">
        <v>8772</v>
      </c>
      <c r="H14" s="126">
        <f t="shared" si="2"/>
        <v>1.1173737996224725E-3</v>
      </c>
      <c r="I14" s="58">
        <v>30501</v>
      </c>
      <c r="J14" s="126">
        <f t="shared" si="3"/>
        <v>1.9300059771274582E-3</v>
      </c>
      <c r="K14" s="58">
        <v>172</v>
      </c>
      <c r="L14" s="126">
        <f t="shared" si="4"/>
        <v>2.1909290188675928E-5</v>
      </c>
      <c r="M14" s="58">
        <v>876</v>
      </c>
      <c r="N14" s="126">
        <f t="shared" si="5"/>
        <v>5.5430485425515664E-5</v>
      </c>
      <c r="O14" s="58">
        <v>68</v>
      </c>
      <c r="P14" s="126">
        <f t="shared" si="6"/>
        <v>8.6618124001742041E-6</v>
      </c>
      <c r="Q14" s="58">
        <v>620</v>
      </c>
      <c r="R14" s="126">
        <f t="shared" si="7"/>
        <v>3.9231622104817026E-5</v>
      </c>
      <c r="S14" s="142"/>
    </row>
    <row r="15" spans="1:19" ht="16" thickBot="1" x14ac:dyDescent="0.4">
      <c r="A15" s="194"/>
      <c r="B15" s="2" t="s">
        <v>10</v>
      </c>
      <c r="C15" s="58">
        <v>8100085</v>
      </c>
      <c r="D15" s="126">
        <f t="shared" si="0"/>
        <v>0.99710485641594548</v>
      </c>
      <c r="E15" s="58">
        <v>16343361</v>
      </c>
      <c r="F15" s="126">
        <f t="shared" si="1"/>
        <v>0.99314397595797566</v>
      </c>
      <c r="G15" s="58">
        <v>23343</v>
      </c>
      <c r="H15" s="126">
        <f t="shared" si="2"/>
        <v>2.8734783231678944E-3</v>
      </c>
      <c r="I15" s="58">
        <v>111696</v>
      </c>
      <c r="J15" s="126">
        <f t="shared" si="3"/>
        <v>6.7874783857862558E-3</v>
      </c>
      <c r="K15" s="58">
        <v>129</v>
      </c>
      <c r="L15" s="126">
        <f t="shared" si="4"/>
        <v>1.5879651445343716E-5</v>
      </c>
      <c r="M15" s="58">
        <v>572</v>
      </c>
      <c r="N15" s="126">
        <f t="shared" si="5"/>
        <v>3.4758967524976174E-5</v>
      </c>
      <c r="O15" s="58">
        <v>47</v>
      </c>
      <c r="P15" s="126">
        <f t="shared" si="6"/>
        <v>5.7856094413267802E-6</v>
      </c>
      <c r="Q15" s="58">
        <v>556</v>
      </c>
      <c r="R15" s="126">
        <f t="shared" si="7"/>
        <v>3.3786688713088727E-5</v>
      </c>
      <c r="S15" s="142"/>
    </row>
    <row r="16" spans="1:19" ht="16" thickBot="1" x14ac:dyDescent="0.4">
      <c r="A16" s="194"/>
      <c r="B16" s="2" t="s">
        <v>11</v>
      </c>
      <c r="C16" s="58">
        <v>8467384</v>
      </c>
      <c r="D16" s="126">
        <f t="shared" si="0"/>
        <v>0.99910560092054668</v>
      </c>
      <c r="E16" s="58">
        <v>17407942</v>
      </c>
      <c r="F16" s="126">
        <f t="shared" si="1"/>
        <v>0.99847979109861018</v>
      </c>
      <c r="G16" s="58">
        <v>7360</v>
      </c>
      <c r="H16" s="126">
        <f t="shared" si="2"/>
        <v>8.684402671208987E-4</v>
      </c>
      <c r="I16" s="58">
        <v>25257</v>
      </c>
      <c r="J16" s="126">
        <f t="shared" si="3"/>
        <v>1.4486838297012707E-3</v>
      </c>
      <c r="K16" s="58">
        <v>156</v>
      </c>
      <c r="L16" s="126">
        <f t="shared" si="4"/>
        <v>1.8407157835714701E-5</v>
      </c>
      <c r="M16" s="58">
        <v>733</v>
      </c>
      <c r="N16" s="126">
        <f t="shared" si="5"/>
        <v>4.2043205731917149E-5</v>
      </c>
      <c r="O16" s="58">
        <v>64</v>
      </c>
      <c r="P16" s="126">
        <f t="shared" si="6"/>
        <v>7.5516544967034669E-6</v>
      </c>
      <c r="Q16" s="58">
        <v>514</v>
      </c>
      <c r="R16" s="126">
        <f t="shared" si="7"/>
        <v>2.9481865956624029E-5</v>
      </c>
      <c r="S16" s="142"/>
    </row>
    <row r="17" spans="1:19" ht="16" thickBot="1" x14ac:dyDescent="0.4">
      <c r="A17" s="194"/>
      <c r="B17" s="2" t="s">
        <v>12</v>
      </c>
      <c r="C17" s="58">
        <v>8637073</v>
      </c>
      <c r="D17" s="126">
        <f t="shared" si="0"/>
        <v>0.99920533941574341</v>
      </c>
      <c r="E17" s="58">
        <v>18103033</v>
      </c>
      <c r="F17" s="126">
        <f t="shared" si="1"/>
        <v>0.99868713952262256</v>
      </c>
      <c r="G17" s="58">
        <v>6634</v>
      </c>
      <c r="H17" s="126">
        <f t="shared" si="2"/>
        <v>7.6747391410076564E-4</v>
      </c>
      <c r="I17" s="58">
        <v>22607</v>
      </c>
      <c r="J17" s="126">
        <f t="shared" si="3"/>
        <v>1.2471567699836779E-3</v>
      </c>
      <c r="K17" s="58">
        <v>175</v>
      </c>
      <c r="L17" s="126">
        <f t="shared" si="4"/>
        <v>2.0245392669224295E-5</v>
      </c>
      <c r="M17" s="58">
        <v>744</v>
      </c>
      <c r="N17" s="126">
        <f t="shared" si="5"/>
        <v>4.1044129555794941E-5</v>
      </c>
      <c r="O17" s="58">
        <v>60</v>
      </c>
      <c r="P17" s="126">
        <f t="shared" si="6"/>
        <v>6.9412774865911873E-6</v>
      </c>
      <c r="Q17" s="58">
        <v>447</v>
      </c>
      <c r="R17" s="126">
        <f t="shared" si="7"/>
        <v>2.4659577837957444E-5</v>
      </c>
      <c r="S17" s="142"/>
    </row>
    <row r="18" spans="1:19" ht="16" thickBot="1" x14ac:dyDescent="0.4">
      <c r="A18" s="194"/>
      <c r="B18" s="2" t="s">
        <v>13</v>
      </c>
      <c r="C18" s="58">
        <v>8789031</v>
      </c>
      <c r="D18" s="126">
        <f t="shared" si="0"/>
        <v>0.99940086192192668</v>
      </c>
      <c r="E18" s="58">
        <v>18676713</v>
      </c>
      <c r="F18" s="126">
        <f t="shared" si="1"/>
        <v>0.99895545853546397</v>
      </c>
      <c r="G18" s="58">
        <v>5088</v>
      </c>
      <c r="H18" s="126">
        <f t="shared" si="2"/>
        <v>5.7855656504781511E-4</v>
      </c>
      <c r="I18" s="58">
        <v>18371</v>
      </c>
      <c r="J18" s="126">
        <f t="shared" si="3"/>
        <v>9.8260388371096191E-4</v>
      </c>
      <c r="K18" s="58">
        <v>137</v>
      </c>
      <c r="L18" s="126">
        <f t="shared" si="4"/>
        <v>1.5578272290006025E-5</v>
      </c>
      <c r="M18" s="58">
        <v>724</v>
      </c>
      <c r="N18" s="126">
        <f t="shared" si="5"/>
        <v>3.8724359686829045E-5</v>
      </c>
      <c r="O18" s="58">
        <v>44</v>
      </c>
      <c r="P18" s="126">
        <f t="shared" si="6"/>
        <v>5.0032407354763881E-6</v>
      </c>
      <c r="Q18" s="58">
        <v>434</v>
      </c>
      <c r="R18" s="126">
        <f t="shared" si="7"/>
        <v>2.3213221138237299E-5</v>
      </c>
      <c r="S18" s="142"/>
    </row>
    <row r="19" spans="1:19" ht="16" thickBot="1" x14ac:dyDescent="0.4">
      <c r="A19" s="194"/>
      <c r="B19" s="2" t="s">
        <v>14</v>
      </c>
      <c r="C19" s="58">
        <v>8832359</v>
      </c>
      <c r="D19" s="126">
        <f t="shared" si="0"/>
        <v>0.99950728285506163</v>
      </c>
      <c r="E19" s="58">
        <v>18872782</v>
      </c>
      <c r="F19" s="126">
        <f t="shared" si="1"/>
        <v>0.99912400276367674</v>
      </c>
      <c r="G19" s="58">
        <v>4185</v>
      </c>
      <c r="H19" s="126">
        <f t="shared" si="2"/>
        <v>4.7359238667137884E-4</v>
      </c>
      <c r="I19" s="58">
        <v>15698</v>
      </c>
      <c r="J19" s="126">
        <f t="shared" si="3"/>
        <v>8.3105122474175762E-4</v>
      </c>
      <c r="K19" s="58">
        <v>133</v>
      </c>
      <c r="L19" s="126">
        <f t="shared" si="4"/>
        <v>1.505084526339149E-5</v>
      </c>
      <c r="M19" s="58">
        <v>581</v>
      </c>
      <c r="N19" s="126">
        <f t="shared" si="5"/>
        <v>3.0758106865521795E-5</v>
      </c>
      <c r="O19" s="58">
        <v>36</v>
      </c>
      <c r="P19" s="126">
        <f t="shared" si="6"/>
        <v>4.0739130036247638E-6</v>
      </c>
      <c r="Q19" s="58">
        <v>268</v>
      </c>
      <c r="R19" s="126">
        <f t="shared" si="7"/>
        <v>1.4187904715937766E-5</v>
      </c>
      <c r="S19" s="142"/>
    </row>
    <row r="20" spans="1:19" ht="16" thickBot="1" x14ac:dyDescent="0.4">
      <c r="A20" s="194"/>
      <c r="B20" s="2" t="s">
        <v>15</v>
      </c>
      <c r="C20" s="58">
        <v>8879089</v>
      </c>
      <c r="D20" s="126">
        <f t="shared" si="0"/>
        <v>0.9996137357416589</v>
      </c>
      <c r="E20" s="58">
        <v>19098719</v>
      </c>
      <c r="F20" s="126">
        <f t="shared" si="1"/>
        <v>0.99929531874086419</v>
      </c>
      <c r="G20" s="58">
        <v>3288</v>
      </c>
      <c r="H20" s="126">
        <f t="shared" si="2"/>
        <v>3.701652233825536E-4</v>
      </c>
      <c r="I20" s="58">
        <v>12615</v>
      </c>
      <c r="J20" s="126">
        <f t="shared" si="3"/>
        <v>6.6005005078696645E-4</v>
      </c>
      <c r="K20" s="58">
        <v>104</v>
      </c>
      <c r="L20" s="126">
        <f t="shared" si="4"/>
        <v>1.1708389060762037E-5</v>
      </c>
      <c r="M20" s="58">
        <v>457</v>
      </c>
      <c r="N20" s="126">
        <f t="shared" si="5"/>
        <v>2.3911444566757327E-5</v>
      </c>
      <c r="O20" s="58">
        <v>39</v>
      </c>
      <c r="P20" s="126">
        <f t="shared" si="6"/>
        <v>4.3906458977857636E-6</v>
      </c>
      <c r="Q20" s="58">
        <v>396</v>
      </c>
      <c r="R20" s="126">
        <f t="shared" si="7"/>
        <v>2.0719763782135451E-5</v>
      </c>
      <c r="S20" s="142"/>
    </row>
    <row r="21" spans="1:19" ht="16" thickBot="1" x14ac:dyDescent="0.4">
      <c r="A21" s="194"/>
      <c r="B21" s="2" t="s">
        <v>16</v>
      </c>
      <c r="C21" s="58">
        <v>8982174</v>
      </c>
      <c r="D21" s="126">
        <f t="shared" si="0"/>
        <v>0.99937637540931967</v>
      </c>
      <c r="E21" s="58">
        <v>19461578</v>
      </c>
      <c r="F21" s="126">
        <f t="shared" si="1"/>
        <v>0.99402458851944642</v>
      </c>
      <c r="G21" s="58">
        <v>4370</v>
      </c>
      <c r="H21" s="126">
        <f t="shared" si="2"/>
        <v>4.8621578256430206E-4</v>
      </c>
      <c r="I21" s="58">
        <v>18635</v>
      </c>
      <c r="J21" s="126">
        <f t="shared" si="3"/>
        <v>9.5180607693065187E-4</v>
      </c>
      <c r="K21" s="58">
        <v>322</v>
      </c>
      <c r="L21" s="126">
        <f t="shared" si="4"/>
        <v>3.5826426083685416E-5</v>
      </c>
      <c r="M21" s="58">
        <v>1939</v>
      </c>
      <c r="N21" s="126">
        <f t="shared" si="5"/>
        <v>9.9036865208936633E-5</v>
      </c>
      <c r="O21" s="58">
        <v>913</v>
      </c>
      <c r="P21" s="126">
        <f t="shared" si="6"/>
        <v>1.0158238203231299E-4</v>
      </c>
      <c r="Q21" s="58">
        <v>96416</v>
      </c>
      <c r="R21" s="126">
        <f t="shared" si="7"/>
        <v>4.9245685384140458E-3</v>
      </c>
      <c r="S21" s="142"/>
    </row>
    <row r="22" spans="1:19" ht="16" thickBot="1" x14ac:dyDescent="0.4">
      <c r="A22" s="194"/>
      <c r="B22" s="2" t="s">
        <v>17</v>
      </c>
      <c r="C22" s="58">
        <v>9170221</v>
      </c>
      <c r="D22" s="126">
        <f t="shared" si="0"/>
        <v>0.99946050051819202</v>
      </c>
      <c r="E22" s="58">
        <v>20153100</v>
      </c>
      <c r="F22" s="126">
        <f t="shared" si="1"/>
        <v>0.99878890074640925</v>
      </c>
      <c r="G22" s="58">
        <v>4113</v>
      </c>
      <c r="H22" s="126">
        <f t="shared" si="2"/>
        <v>4.4827502397503001E-4</v>
      </c>
      <c r="I22" s="58">
        <v>16741</v>
      </c>
      <c r="J22" s="126">
        <f t="shared" si="3"/>
        <v>8.2968501061353526E-4</v>
      </c>
      <c r="K22" s="58">
        <v>483</v>
      </c>
      <c r="L22" s="126">
        <f t="shared" si="4"/>
        <v>5.2642070649146488E-5</v>
      </c>
      <c r="M22" s="58">
        <v>3170</v>
      </c>
      <c r="N22" s="126">
        <f t="shared" si="5"/>
        <v>1.5710539893942457E-4</v>
      </c>
      <c r="O22" s="58">
        <v>354</v>
      </c>
      <c r="P22" s="126">
        <f t="shared" si="6"/>
        <v>3.8582387183846492E-5</v>
      </c>
      <c r="Q22" s="58">
        <v>4526</v>
      </c>
      <c r="R22" s="126">
        <f t="shared" si="7"/>
        <v>2.2430884403780302E-4</v>
      </c>
      <c r="S22" s="142"/>
    </row>
    <row r="23" spans="1:19" ht="16" thickBot="1" x14ac:dyDescent="0.4">
      <c r="A23" s="194"/>
      <c r="B23" s="2" t="s">
        <v>18</v>
      </c>
      <c r="C23" s="58">
        <v>9338716</v>
      </c>
      <c r="D23" s="126">
        <f t="shared" si="0"/>
        <v>0.9996147635784064</v>
      </c>
      <c r="E23" s="58">
        <v>20704268</v>
      </c>
      <c r="F23" s="126">
        <f t="shared" si="1"/>
        <v>0.99904478195010404</v>
      </c>
      <c r="G23" s="58">
        <v>3190</v>
      </c>
      <c r="H23" s="126">
        <f t="shared" si="2"/>
        <v>3.4145712277952519E-4</v>
      </c>
      <c r="I23" s="58">
        <v>15076</v>
      </c>
      <c r="J23" s="126">
        <f t="shared" si="3"/>
        <v>7.2746349364680597E-4</v>
      </c>
      <c r="K23" s="58">
        <v>197</v>
      </c>
      <c r="L23" s="126">
        <f t="shared" si="4"/>
        <v>2.10868505290177E-5</v>
      </c>
      <c r="M23" s="58">
        <v>1309</v>
      </c>
      <c r="N23" s="126">
        <f t="shared" si="5"/>
        <v>6.3163286891991844E-5</v>
      </c>
      <c r="O23" s="58">
        <v>212</v>
      </c>
      <c r="P23" s="126">
        <f t="shared" si="6"/>
        <v>2.2692448285034276E-5</v>
      </c>
      <c r="Q23" s="58">
        <v>3411</v>
      </c>
      <c r="R23" s="126">
        <f t="shared" si="7"/>
        <v>1.6459126935720715E-4</v>
      </c>
      <c r="S23" s="142"/>
    </row>
    <row r="24" spans="1:19" ht="16" thickBot="1" x14ac:dyDescent="0.4">
      <c r="A24" s="194"/>
      <c r="B24" s="2" t="s">
        <v>19</v>
      </c>
      <c r="C24" s="58">
        <v>9531447</v>
      </c>
      <c r="D24" s="126">
        <f t="shared" si="0"/>
        <v>0.99977804730508413</v>
      </c>
      <c r="E24" s="58">
        <v>21228891</v>
      </c>
      <c r="F24" s="126">
        <f t="shared" si="1"/>
        <v>0.9994580611044932</v>
      </c>
      <c r="G24" s="58">
        <v>1791</v>
      </c>
      <c r="H24" s="126">
        <f t="shared" si="2"/>
        <v>1.8786260708614398E-4</v>
      </c>
      <c r="I24" s="58">
        <v>7411</v>
      </c>
      <c r="J24" s="126">
        <f t="shared" si="3"/>
        <v>3.4891053380251463E-4</v>
      </c>
      <c r="K24" s="58">
        <v>164</v>
      </c>
      <c r="L24" s="126">
        <f t="shared" si="4"/>
        <v>1.7202382781757462E-5</v>
      </c>
      <c r="M24" s="58">
        <v>981</v>
      </c>
      <c r="N24" s="126">
        <f t="shared" si="5"/>
        <v>4.6185566544362014E-5</v>
      </c>
      <c r="O24" s="58">
        <v>161</v>
      </c>
      <c r="P24" s="126">
        <f t="shared" si="6"/>
        <v>1.6887705047944824E-5</v>
      </c>
      <c r="Q24" s="58">
        <v>3119</v>
      </c>
      <c r="R24" s="126">
        <f t="shared" si="7"/>
        <v>1.4684279515990328E-4</v>
      </c>
      <c r="S24" s="142"/>
    </row>
    <row r="25" spans="1:19" ht="16" thickBot="1" x14ac:dyDescent="0.4">
      <c r="A25" s="194"/>
      <c r="B25" s="2" t="s">
        <v>20</v>
      </c>
      <c r="C25" s="58">
        <v>9572082</v>
      </c>
      <c r="D25" s="126">
        <f t="shared" si="0"/>
        <v>0.99981063088742883</v>
      </c>
      <c r="E25" s="58">
        <v>21529070</v>
      </c>
      <c r="F25" s="126">
        <f t="shared" si="1"/>
        <v>0.99953345352704537</v>
      </c>
      <c r="G25" s="58">
        <v>1554</v>
      </c>
      <c r="H25" s="126">
        <f t="shared" si="2"/>
        <v>1.6231638220389925E-4</v>
      </c>
      <c r="I25" s="58">
        <v>7266</v>
      </c>
      <c r="J25" s="126">
        <f t="shared" si="3"/>
        <v>3.3733970270557491E-4</v>
      </c>
      <c r="K25" s="58">
        <v>136</v>
      </c>
      <c r="L25" s="126">
        <f t="shared" si="4"/>
        <v>1.4205294710251156E-5</v>
      </c>
      <c r="M25" s="58">
        <v>734</v>
      </c>
      <c r="N25" s="126">
        <f t="shared" si="5"/>
        <v>3.4077531211931186E-5</v>
      </c>
      <c r="O25" s="58">
        <v>123</v>
      </c>
      <c r="P25" s="126">
        <f t="shared" si="6"/>
        <v>1.2847435657065384E-5</v>
      </c>
      <c r="Q25" s="58">
        <v>2049</v>
      </c>
      <c r="R25" s="126">
        <f t="shared" si="7"/>
        <v>9.512923903712125E-5</v>
      </c>
      <c r="S25" s="142"/>
    </row>
    <row r="26" spans="1:19" ht="16" thickBot="1" x14ac:dyDescent="0.4">
      <c r="A26" s="194"/>
      <c r="B26" s="2" t="s">
        <v>21</v>
      </c>
      <c r="C26" s="58">
        <v>9686125</v>
      </c>
      <c r="D26" s="126">
        <f t="shared" si="0"/>
        <v>0.99963424963226299</v>
      </c>
      <c r="E26" s="58">
        <v>22201821</v>
      </c>
      <c r="F26" s="126">
        <f t="shared" si="1"/>
        <v>0.99557815701311592</v>
      </c>
      <c r="G26" s="58">
        <v>2825</v>
      </c>
      <c r="H26" s="126">
        <f t="shared" si="2"/>
        <v>2.9154762665267514E-4</v>
      </c>
      <c r="I26" s="58">
        <v>61339</v>
      </c>
      <c r="J26" s="126">
        <f t="shared" si="3"/>
        <v>2.7505747647018465E-3</v>
      </c>
      <c r="K26" s="58">
        <v>502</v>
      </c>
      <c r="L26" s="126">
        <f t="shared" si="4"/>
        <v>5.1807755249431124E-5</v>
      </c>
      <c r="M26" s="58">
        <v>33800</v>
      </c>
      <c r="N26" s="126">
        <f t="shared" si="5"/>
        <v>1.515665841420995E-3</v>
      </c>
      <c r="O26" s="58">
        <v>217</v>
      </c>
      <c r="P26" s="126">
        <f t="shared" si="6"/>
        <v>2.2394985834913451E-5</v>
      </c>
      <c r="Q26" s="58">
        <v>3470</v>
      </c>
      <c r="R26" s="126">
        <f t="shared" si="7"/>
        <v>1.5560238076126783E-4</v>
      </c>
      <c r="S26" s="142"/>
    </row>
    <row r="27" spans="1:19" ht="17" customHeight="1" thickBot="1" x14ac:dyDescent="0.4">
      <c r="A27" s="195"/>
      <c r="B27" s="2" t="s">
        <v>68</v>
      </c>
      <c r="C27" s="58">
        <v>9652882</v>
      </c>
      <c r="D27" s="126">
        <f t="shared" si="0"/>
        <v>0.99945931416766687</v>
      </c>
      <c r="E27" s="58">
        <v>22426373</v>
      </c>
      <c r="F27" s="126">
        <f t="shared" si="1"/>
        <v>0.99864335314511543</v>
      </c>
      <c r="G27" s="58">
        <v>3966</v>
      </c>
      <c r="H27" s="126">
        <f t="shared" si="2"/>
        <v>4.1063960379801253E-4</v>
      </c>
      <c r="I27" s="58">
        <v>18101</v>
      </c>
      <c r="J27" s="126">
        <f t="shared" si="3"/>
        <v>8.0603507911331603E-4</v>
      </c>
      <c r="K27" s="58">
        <v>793</v>
      </c>
      <c r="L27" s="126">
        <f t="shared" si="4"/>
        <v>8.2107212761428123E-5</v>
      </c>
      <c r="M27" s="58">
        <v>5261</v>
      </c>
      <c r="N27" s="126">
        <f t="shared" si="5"/>
        <v>2.3427161765732034E-4</v>
      </c>
      <c r="O27" s="58">
        <v>463</v>
      </c>
      <c r="P27" s="126">
        <f t="shared" si="6"/>
        <v>4.7939015773696371E-5</v>
      </c>
      <c r="Q27" s="58">
        <v>7104</v>
      </c>
      <c r="R27" s="126">
        <f t="shared" si="7"/>
        <v>3.1634015811397143E-4</v>
      </c>
      <c r="S27" s="142"/>
    </row>
    <row r="28" spans="1:19" ht="16" thickBot="1" x14ac:dyDescent="0.4">
      <c r="A28" s="194" t="s">
        <v>27</v>
      </c>
      <c r="B28" s="2" t="s">
        <v>6</v>
      </c>
      <c r="C28" s="58">
        <v>15550571</v>
      </c>
      <c r="D28" s="126">
        <f t="shared" si="0"/>
        <v>0.99620067498285381</v>
      </c>
      <c r="E28" s="58">
        <v>51129783</v>
      </c>
      <c r="F28" s="126">
        <f t="shared" si="1"/>
        <v>0.99422054596492815</v>
      </c>
      <c r="G28" s="58">
        <v>50686</v>
      </c>
      <c r="H28" s="126">
        <f t="shared" si="2"/>
        <v>3.2470465175961018E-3</v>
      </c>
      <c r="I28" s="58">
        <v>248535</v>
      </c>
      <c r="J28" s="126">
        <f t="shared" si="3"/>
        <v>4.832772386133409E-3</v>
      </c>
      <c r="K28" s="58">
        <v>4941</v>
      </c>
      <c r="L28" s="126">
        <f t="shared" si="4"/>
        <v>3.1653034059587142E-4</v>
      </c>
      <c r="M28" s="58">
        <v>23271</v>
      </c>
      <c r="N28" s="126">
        <f t="shared" si="5"/>
        <v>4.5250546682644525E-4</v>
      </c>
      <c r="O28" s="58">
        <v>3680</v>
      </c>
      <c r="P28" s="126">
        <f t="shared" si="6"/>
        <v>2.3574815895422116E-4</v>
      </c>
      <c r="Q28" s="58">
        <v>25414</v>
      </c>
      <c r="R28" s="126">
        <f t="shared" si="7"/>
        <v>4.9417618211195391E-4</v>
      </c>
    </row>
    <row r="29" spans="1:19" ht="16" thickBot="1" x14ac:dyDescent="0.4">
      <c r="A29" s="194"/>
      <c r="B29" s="2" t="s">
        <v>7</v>
      </c>
      <c r="C29" s="58">
        <v>16153383</v>
      </c>
      <c r="D29" s="126">
        <f t="shared" si="0"/>
        <v>0.99682797395954348</v>
      </c>
      <c r="E29" s="58">
        <v>54167207</v>
      </c>
      <c r="F29" s="126">
        <f t="shared" si="1"/>
        <v>0.99533990791354032</v>
      </c>
      <c r="G29" s="58">
        <v>42691</v>
      </c>
      <c r="H29" s="126">
        <f t="shared" si="2"/>
        <v>2.6344687695640514E-3</v>
      </c>
      <c r="I29" s="58">
        <v>201591</v>
      </c>
      <c r="J29" s="126">
        <f t="shared" si="3"/>
        <v>3.7042996766696594E-3</v>
      </c>
      <c r="K29" s="58">
        <v>5258</v>
      </c>
      <c r="L29" s="126">
        <f t="shared" si="4"/>
        <v>3.2447206180149878E-4</v>
      </c>
      <c r="M29" s="58">
        <v>26202</v>
      </c>
      <c r="N29" s="126">
        <f t="shared" si="5"/>
        <v>4.8147020515845659E-4</v>
      </c>
      <c r="O29" s="58">
        <v>3453</v>
      </c>
      <c r="P29" s="126">
        <f t="shared" si="6"/>
        <v>2.1308520909101849E-4</v>
      </c>
      <c r="Q29" s="58">
        <v>25813</v>
      </c>
      <c r="R29" s="126">
        <f t="shared" si="7"/>
        <v>4.7432220463152581E-4</v>
      </c>
    </row>
    <row r="30" spans="1:19" ht="16" thickBot="1" x14ac:dyDescent="0.4">
      <c r="A30" s="194"/>
      <c r="B30" s="2" t="s">
        <v>8</v>
      </c>
      <c r="C30" s="58">
        <v>16963794</v>
      </c>
      <c r="D30" s="126">
        <f t="shared" si="0"/>
        <v>0.99588438325247786</v>
      </c>
      <c r="E30" s="58">
        <v>60220261</v>
      </c>
      <c r="F30" s="126">
        <f t="shared" si="1"/>
        <v>0.99359590451508839</v>
      </c>
      <c r="G30" s="58">
        <v>56618</v>
      </c>
      <c r="H30" s="126">
        <f t="shared" si="2"/>
        <v>3.323842650470101E-3</v>
      </c>
      <c r="I30" s="58">
        <v>287611</v>
      </c>
      <c r="J30" s="126">
        <f t="shared" si="3"/>
        <v>4.7453980927364145E-3</v>
      </c>
      <c r="K30" s="58">
        <v>8233</v>
      </c>
      <c r="L30" s="126">
        <f t="shared" si="4"/>
        <v>4.8333032854075279E-4</v>
      </c>
      <c r="M30" s="58">
        <v>53671</v>
      </c>
      <c r="N30" s="126">
        <f t="shared" si="5"/>
        <v>8.8553727442711205E-4</v>
      </c>
      <c r="O30" s="58">
        <v>5254</v>
      </c>
      <c r="P30" s="126">
        <f t="shared" si="6"/>
        <v>3.0844376851124925E-4</v>
      </c>
      <c r="Q30" s="58">
        <v>46860</v>
      </c>
      <c r="R30" s="126">
        <f t="shared" si="7"/>
        <v>7.7316011774802905E-4</v>
      </c>
    </row>
    <row r="31" spans="1:19" ht="16" thickBot="1" x14ac:dyDescent="0.4">
      <c r="A31" s="194"/>
      <c r="B31" s="2" t="s">
        <v>9</v>
      </c>
      <c r="C31" s="58">
        <v>17079356</v>
      </c>
      <c r="D31" s="126">
        <f t="shared" si="0"/>
        <v>0.99591600729448515</v>
      </c>
      <c r="E31" s="58">
        <v>62786475</v>
      </c>
      <c r="F31" s="126">
        <f t="shared" si="1"/>
        <v>0.99318617681832477</v>
      </c>
      <c r="G31" s="58">
        <v>55953</v>
      </c>
      <c r="H31" s="126">
        <f t="shared" si="2"/>
        <v>3.2626808854003819E-3</v>
      </c>
      <c r="I31" s="58">
        <v>310714</v>
      </c>
      <c r="J31" s="126">
        <f t="shared" si="3"/>
        <v>4.9150211051652284E-3</v>
      </c>
      <c r="K31" s="58">
        <v>8280</v>
      </c>
      <c r="L31" s="126">
        <f t="shared" si="4"/>
        <v>4.8281589425258994E-4</v>
      </c>
      <c r="M31" s="58">
        <v>60644</v>
      </c>
      <c r="N31" s="126">
        <f t="shared" si="5"/>
        <v>9.5929549328849066E-4</v>
      </c>
      <c r="O31" s="58">
        <v>5805</v>
      </c>
      <c r="P31" s="126">
        <f t="shared" si="6"/>
        <v>3.384959258618701E-4</v>
      </c>
      <c r="Q31" s="58">
        <v>59393</v>
      </c>
      <c r="R31" s="126">
        <f t="shared" si="7"/>
        <v>9.3950658322147827E-4</v>
      </c>
    </row>
    <row r="32" spans="1:19" ht="16" thickBot="1" x14ac:dyDescent="0.4">
      <c r="A32" s="194"/>
      <c r="B32" s="2" t="s">
        <v>10</v>
      </c>
      <c r="C32" s="58">
        <v>17266324</v>
      </c>
      <c r="D32" s="126">
        <f t="shared" si="0"/>
        <v>0.99678881382163254</v>
      </c>
      <c r="E32" s="58">
        <v>66343035</v>
      </c>
      <c r="F32" s="126">
        <f t="shared" si="1"/>
        <v>0.99540207993208174</v>
      </c>
      <c r="G32" s="58">
        <v>36075</v>
      </c>
      <c r="H32" s="126">
        <f t="shared" si="2"/>
        <v>2.0826179595966922E-3</v>
      </c>
      <c r="I32" s="58">
        <v>186758</v>
      </c>
      <c r="J32" s="126">
        <f t="shared" si="3"/>
        <v>2.8020922112465267E-3</v>
      </c>
      <c r="K32" s="58">
        <v>6337</v>
      </c>
      <c r="L32" s="126">
        <f t="shared" si="4"/>
        <v>3.6583645211266076E-4</v>
      </c>
      <c r="M32" s="58">
        <v>25338</v>
      </c>
      <c r="N32" s="126">
        <f t="shared" si="5"/>
        <v>3.8016798449632408E-4</v>
      </c>
      <c r="O32" s="58">
        <v>13212</v>
      </c>
      <c r="P32" s="126">
        <f t="shared" si="6"/>
        <v>7.6273176665811492E-4</v>
      </c>
      <c r="Q32" s="58">
        <v>94353</v>
      </c>
      <c r="R32" s="126">
        <f t="shared" si="7"/>
        <v>1.4156598721754546E-3</v>
      </c>
    </row>
    <row r="33" spans="1:18" ht="16" thickBot="1" x14ac:dyDescent="0.4">
      <c r="A33" s="194"/>
      <c r="B33" s="2" t="s">
        <v>11</v>
      </c>
      <c r="C33" s="58">
        <v>18004692</v>
      </c>
      <c r="D33" s="126">
        <f t="shared" si="0"/>
        <v>0.99572282584169747</v>
      </c>
      <c r="E33" s="58">
        <v>74353037</v>
      </c>
      <c r="F33" s="126">
        <f t="shared" si="1"/>
        <v>0.99331419309984637</v>
      </c>
      <c r="G33" s="58">
        <v>61097</v>
      </c>
      <c r="H33" s="126">
        <f t="shared" si="2"/>
        <v>3.3788790994286485E-3</v>
      </c>
      <c r="I33" s="58">
        <v>386975</v>
      </c>
      <c r="J33" s="126">
        <f t="shared" si="3"/>
        <v>5.1697654243069192E-3</v>
      </c>
      <c r="K33" s="58">
        <v>6987</v>
      </c>
      <c r="L33" s="126">
        <f t="shared" si="4"/>
        <v>3.8640568714843552E-4</v>
      </c>
      <c r="M33" s="58">
        <v>37687</v>
      </c>
      <c r="N33" s="126">
        <f t="shared" si="5"/>
        <v>5.0347683841554325E-4</v>
      </c>
      <c r="O33" s="58">
        <v>9256</v>
      </c>
      <c r="P33" s="126">
        <f t="shared" si="6"/>
        <v>5.118893717254786E-4</v>
      </c>
      <c r="Q33" s="58">
        <v>75794</v>
      </c>
      <c r="R33" s="126">
        <f t="shared" si="7"/>
        <v>1.0125646374311483E-3</v>
      </c>
    </row>
    <row r="34" spans="1:18" ht="16" thickBot="1" x14ac:dyDescent="0.4">
      <c r="A34" s="194"/>
      <c r="B34" s="2" t="s">
        <v>12</v>
      </c>
      <c r="C34" s="58">
        <v>18886359</v>
      </c>
      <c r="D34" s="126">
        <f t="shared" si="0"/>
        <v>0.99754901067530399</v>
      </c>
      <c r="E34" s="58">
        <v>83904307</v>
      </c>
      <c r="F34" s="126">
        <f t="shared" si="1"/>
        <v>0.99650645621087264</v>
      </c>
      <c r="G34" s="58">
        <v>34454</v>
      </c>
      <c r="H34" s="126">
        <f t="shared" si="2"/>
        <v>1.8198083396491046E-3</v>
      </c>
      <c r="I34" s="58">
        <v>215342</v>
      </c>
      <c r="J34" s="126">
        <f t="shared" si="3"/>
        <v>2.5575527760852818E-3</v>
      </c>
      <c r="K34" s="58">
        <v>4343</v>
      </c>
      <c r="L34" s="126">
        <f t="shared" si="4"/>
        <v>2.2939071280826787E-4</v>
      </c>
      <c r="M34" s="58">
        <v>20011</v>
      </c>
      <c r="N34" s="126">
        <f t="shared" si="5"/>
        <v>2.3766468502309151E-4</v>
      </c>
      <c r="O34" s="58">
        <v>7607</v>
      </c>
      <c r="P34" s="126">
        <f t="shared" si="6"/>
        <v>4.0179027223865844E-4</v>
      </c>
      <c r="Q34" s="58">
        <v>58798</v>
      </c>
      <c r="R34" s="126">
        <f t="shared" si="7"/>
        <v>6.9832632801897633E-4</v>
      </c>
    </row>
    <row r="35" spans="1:18" ht="16" thickBot="1" x14ac:dyDescent="0.4">
      <c r="A35" s="194"/>
      <c r="B35" s="2" t="s">
        <v>13</v>
      </c>
      <c r="C35" s="58">
        <v>19196289</v>
      </c>
      <c r="D35" s="126">
        <f t="shared" si="0"/>
        <v>0.99632342675290542</v>
      </c>
      <c r="E35" s="58">
        <v>87508132</v>
      </c>
      <c r="F35" s="126">
        <f t="shared" si="1"/>
        <v>0.99442748487602151</v>
      </c>
      <c r="G35" s="58">
        <v>43472</v>
      </c>
      <c r="H35" s="126">
        <f t="shared" si="2"/>
        <v>2.2562783883802911E-3</v>
      </c>
      <c r="I35" s="58">
        <v>283516</v>
      </c>
      <c r="J35" s="126">
        <f t="shared" si="3"/>
        <v>3.2218274617279007E-3</v>
      </c>
      <c r="K35" s="58">
        <v>10224</v>
      </c>
      <c r="L35" s="126">
        <f t="shared" si="4"/>
        <v>5.3064478843393667E-4</v>
      </c>
      <c r="M35" s="58">
        <v>61644</v>
      </c>
      <c r="N35" s="126">
        <f t="shared" si="5"/>
        <v>7.0051190074195012E-4</v>
      </c>
      <c r="O35" s="58">
        <v>17141</v>
      </c>
      <c r="P35" s="126">
        <f t="shared" si="6"/>
        <v>8.8965007028033133E-4</v>
      </c>
      <c r="Q35" s="58">
        <v>145213</v>
      </c>
      <c r="R35" s="126">
        <f t="shared" si="7"/>
        <v>1.6501757615086756E-3</v>
      </c>
    </row>
    <row r="36" spans="1:18" ht="16" thickBot="1" x14ac:dyDescent="0.4">
      <c r="A36" s="194"/>
      <c r="B36" s="2" t="s">
        <v>14</v>
      </c>
      <c r="C36" s="58">
        <v>19493948</v>
      </c>
      <c r="D36" s="126">
        <f t="shared" si="0"/>
        <v>0.99752424608529278</v>
      </c>
      <c r="E36" s="58">
        <v>90638235</v>
      </c>
      <c r="F36" s="126">
        <f t="shared" si="1"/>
        <v>0.99649714099578912</v>
      </c>
      <c r="G36" s="58">
        <v>30659</v>
      </c>
      <c r="H36" s="126">
        <f t="shared" si="2"/>
        <v>1.5688507972181414E-3</v>
      </c>
      <c r="I36" s="58">
        <v>198168</v>
      </c>
      <c r="J36" s="126">
        <f t="shared" si="3"/>
        <v>2.1787035618782025E-3</v>
      </c>
      <c r="K36" s="58">
        <v>7029</v>
      </c>
      <c r="L36" s="126">
        <f t="shared" si="4"/>
        <v>3.5968075454666872E-4</v>
      </c>
      <c r="M36" s="58">
        <v>38878</v>
      </c>
      <c r="N36" s="126">
        <f t="shared" si="5"/>
        <v>4.2743347603397495E-4</v>
      </c>
      <c r="O36" s="58">
        <v>10694</v>
      </c>
      <c r="P36" s="126">
        <f t="shared" si="6"/>
        <v>5.4722236294239227E-4</v>
      </c>
      <c r="Q36" s="58">
        <v>81563</v>
      </c>
      <c r="R36" s="126">
        <f t="shared" si="7"/>
        <v>8.9672196629865476E-4</v>
      </c>
    </row>
    <row r="37" spans="1:18" ht="16" thickBot="1" x14ac:dyDescent="0.4">
      <c r="A37" s="194"/>
      <c r="B37" s="2" t="s">
        <v>15</v>
      </c>
      <c r="C37" s="58">
        <v>19739794</v>
      </c>
      <c r="D37" s="126">
        <f t="shared" si="0"/>
        <v>0.99264055451672506</v>
      </c>
      <c r="E37" s="58">
        <v>93176652</v>
      </c>
      <c r="F37" s="126">
        <f t="shared" si="1"/>
        <v>0.99027442874161509</v>
      </c>
      <c r="G37" s="58">
        <v>61205</v>
      </c>
      <c r="H37" s="126">
        <f t="shared" si="2"/>
        <v>3.0777709807506682E-3</v>
      </c>
      <c r="I37" s="58">
        <v>291495</v>
      </c>
      <c r="J37" s="126">
        <f t="shared" si="3"/>
        <v>3.0979868712822721E-3</v>
      </c>
      <c r="K37" s="58">
        <v>28956</v>
      </c>
      <c r="L37" s="126">
        <f t="shared" si="4"/>
        <v>1.4560891515173E-3</v>
      </c>
      <c r="M37" s="58">
        <v>141014</v>
      </c>
      <c r="N37" s="126">
        <f t="shared" si="5"/>
        <v>1.4986861547093375E-3</v>
      </c>
      <c r="O37" s="58">
        <v>56190</v>
      </c>
      <c r="P37" s="126">
        <f t="shared" si="6"/>
        <v>2.8255853510069447E-3</v>
      </c>
      <c r="Q37" s="58">
        <v>482587</v>
      </c>
      <c r="R37" s="126">
        <f t="shared" si="7"/>
        <v>5.1288982323933448E-3</v>
      </c>
    </row>
    <row r="38" spans="1:18" ht="16" thickBot="1" x14ac:dyDescent="0.4">
      <c r="A38" s="194"/>
      <c r="B38" s="2" t="s">
        <v>16</v>
      </c>
      <c r="C38" s="58">
        <v>21722568</v>
      </c>
      <c r="D38" s="126">
        <f t="shared" si="0"/>
        <v>0.9973265442340542</v>
      </c>
      <c r="E38" s="58">
        <v>101369401</v>
      </c>
      <c r="F38" s="126">
        <f t="shared" si="1"/>
        <v>0.99533188844236209</v>
      </c>
      <c r="G38" s="58">
        <v>39064</v>
      </c>
      <c r="H38" s="126">
        <f t="shared" si="2"/>
        <v>1.7935063719887582E-3</v>
      </c>
      <c r="I38" s="58">
        <v>282482</v>
      </c>
      <c r="J38" s="126">
        <f t="shared" si="3"/>
        <v>2.7736510203012379E-3</v>
      </c>
      <c r="K38" s="58">
        <v>10905</v>
      </c>
      <c r="L38" s="126">
        <f t="shared" si="4"/>
        <v>5.0067036111349093E-4</v>
      </c>
      <c r="M38" s="58">
        <v>94758</v>
      </c>
      <c r="N38" s="126">
        <f t="shared" si="5"/>
        <v>9.3041547207151141E-4</v>
      </c>
      <c r="O38" s="58">
        <v>8261</v>
      </c>
      <c r="P38" s="126">
        <f t="shared" si="6"/>
        <v>3.7927903284351659E-4</v>
      </c>
      <c r="Q38" s="58">
        <v>98183</v>
      </c>
      <c r="R38" s="126">
        <f t="shared" si="7"/>
        <v>9.6404506526517246E-4</v>
      </c>
    </row>
    <row r="39" spans="1:18" ht="16" thickBot="1" x14ac:dyDescent="0.4">
      <c r="A39" s="194"/>
      <c r="B39" s="2" t="s">
        <v>17</v>
      </c>
      <c r="C39" s="58">
        <v>21267308</v>
      </c>
      <c r="D39" s="126">
        <f t="shared" si="0"/>
        <v>0.99586357592400399</v>
      </c>
      <c r="E39" s="58">
        <v>106031806</v>
      </c>
      <c r="F39" s="126">
        <f t="shared" si="1"/>
        <v>0.98920949699950333</v>
      </c>
      <c r="G39" s="58">
        <v>40898</v>
      </c>
      <c r="H39" s="126">
        <f t="shared" si="2"/>
        <v>1.9150909239730725E-3</v>
      </c>
      <c r="I39" s="58">
        <v>314930</v>
      </c>
      <c r="J39" s="126">
        <f t="shared" si="3"/>
        <v>2.9380971487937648E-3</v>
      </c>
      <c r="K39" s="58">
        <v>14137</v>
      </c>
      <c r="L39" s="126">
        <f t="shared" si="4"/>
        <v>6.6197956849252588E-4</v>
      </c>
      <c r="M39" s="58">
        <v>127131</v>
      </c>
      <c r="N39" s="126">
        <f t="shared" si="5"/>
        <v>1.1860515943965329E-3</v>
      </c>
      <c r="O39" s="58">
        <v>33301</v>
      </c>
      <c r="P39" s="126">
        <f t="shared" si="6"/>
        <v>1.5593535835304242E-3</v>
      </c>
      <c r="Q39" s="58">
        <v>714556</v>
      </c>
      <c r="R39" s="126">
        <f t="shared" si="7"/>
        <v>6.6663542573063136E-3</v>
      </c>
    </row>
    <row r="40" spans="1:18" ht="16" thickBot="1" x14ac:dyDescent="0.4">
      <c r="A40" s="194"/>
      <c r="B40" s="2" t="s">
        <v>18</v>
      </c>
      <c r="C40" s="58">
        <v>22003605</v>
      </c>
      <c r="D40" s="126">
        <f t="shared" si="0"/>
        <v>0.99780084446375428</v>
      </c>
      <c r="E40" s="58">
        <v>112811588</v>
      </c>
      <c r="F40" s="126">
        <f t="shared" si="1"/>
        <v>0.9957009818500856</v>
      </c>
      <c r="G40" s="58">
        <v>28813</v>
      </c>
      <c r="H40" s="126">
        <f t="shared" si="2"/>
        <v>1.3065875219780646E-3</v>
      </c>
      <c r="I40" s="58">
        <v>228879</v>
      </c>
      <c r="J40" s="126">
        <f t="shared" si="3"/>
        <v>2.0201386139947408E-3</v>
      </c>
      <c r="K40" s="58">
        <v>7503</v>
      </c>
      <c r="L40" s="126">
        <f t="shared" si="4"/>
        <v>3.4023968963320096E-4</v>
      </c>
      <c r="M40" s="58">
        <v>70233</v>
      </c>
      <c r="N40" s="126">
        <f t="shared" si="5"/>
        <v>6.1989258637399074E-4</v>
      </c>
      <c r="O40" s="58">
        <v>12180</v>
      </c>
      <c r="P40" s="126">
        <f t="shared" si="6"/>
        <v>5.5232832463446453E-4</v>
      </c>
      <c r="Q40" s="58">
        <v>187961</v>
      </c>
      <c r="R40" s="126">
        <f t="shared" si="7"/>
        <v>1.6589869495456792E-3</v>
      </c>
    </row>
    <row r="41" spans="1:18" ht="16" thickBot="1" x14ac:dyDescent="0.4">
      <c r="A41" s="194"/>
      <c r="B41" s="2" t="s">
        <v>19</v>
      </c>
      <c r="C41" s="58">
        <v>22432006</v>
      </c>
      <c r="D41" s="126">
        <f t="shared" si="0"/>
        <v>0.99900558177296273</v>
      </c>
      <c r="E41" s="58">
        <v>118395706</v>
      </c>
      <c r="F41" s="126">
        <f t="shared" si="1"/>
        <v>0.99845498666744392</v>
      </c>
      <c r="G41" s="58">
        <v>18609</v>
      </c>
      <c r="H41" s="126">
        <f t="shared" si="2"/>
        <v>8.2874865810989278E-4</v>
      </c>
      <c r="I41" s="58">
        <v>146539</v>
      </c>
      <c r="J41" s="126">
        <f t="shared" si="3"/>
        <v>1.2357930894154267E-3</v>
      </c>
      <c r="K41" s="58">
        <v>2089</v>
      </c>
      <c r="L41" s="126">
        <f t="shared" si="4"/>
        <v>9.3033260615377832E-5</v>
      </c>
      <c r="M41" s="58">
        <v>16551</v>
      </c>
      <c r="N41" s="126">
        <f t="shared" si="5"/>
        <v>1.3957793777025042E-4</v>
      </c>
      <c r="O41" s="58">
        <v>1631</v>
      </c>
      <c r="P41" s="126">
        <f t="shared" si="6"/>
        <v>7.263630831195847E-5</v>
      </c>
      <c r="Q41" s="58">
        <v>20116</v>
      </c>
      <c r="R41" s="126">
        <f t="shared" si="7"/>
        <v>1.6964230537045238E-4</v>
      </c>
    </row>
    <row r="42" spans="1:18" ht="16" thickBot="1" x14ac:dyDescent="0.4">
      <c r="A42" s="194"/>
      <c r="B42" s="2" t="s">
        <v>20</v>
      </c>
      <c r="C42" s="58">
        <v>22422986</v>
      </c>
      <c r="D42" s="126">
        <f t="shared" si="0"/>
        <v>0.99514154225244567</v>
      </c>
      <c r="E42" s="58">
        <v>118093976</v>
      </c>
      <c r="F42" s="126">
        <f t="shared" si="1"/>
        <v>0.98923663181837962</v>
      </c>
      <c r="G42" s="58">
        <v>68972</v>
      </c>
      <c r="H42" s="126">
        <f t="shared" si="2"/>
        <v>3.0610063464444784E-3</v>
      </c>
      <c r="I42" s="58">
        <v>772449</v>
      </c>
      <c r="J42" s="126">
        <f t="shared" si="3"/>
        <v>6.4705658399669391E-3</v>
      </c>
      <c r="K42" s="58">
        <v>16722</v>
      </c>
      <c r="L42" s="126">
        <f t="shared" si="4"/>
        <v>7.4212938765360671E-4</v>
      </c>
      <c r="M42" s="58">
        <v>164002</v>
      </c>
      <c r="N42" s="126">
        <f t="shared" si="5"/>
        <v>1.3737939189334932E-3</v>
      </c>
      <c r="O42" s="58">
        <v>23779</v>
      </c>
      <c r="P42" s="126">
        <f t="shared" si="6"/>
        <v>1.0553220134562323E-3</v>
      </c>
      <c r="Q42" s="58">
        <v>348468</v>
      </c>
      <c r="R42" s="126">
        <f t="shared" si="7"/>
        <v>2.9190084227199457E-3</v>
      </c>
    </row>
    <row r="43" spans="1:18" ht="16" thickBot="1" x14ac:dyDescent="0.4">
      <c r="A43" s="194"/>
      <c r="B43" s="2" t="s">
        <v>21</v>
      </c>
      <c r="C43" s="58">
        <v>22738400</v>
      </c>
      <c r="D43" s="126">
        <f t="shared" si="0"/>
        <v>0.99223207401612112</v>
      </c>
      <c r="E43" s="58">
        <v>121137970</v>
      </c>
      <c r="F43" s="126">
        <f t="shared" si="1"/>
        <v>0.98205562018796133</v>
      </c>
      <c r="G43" s="58">
        <v>111883</v>
      </c>
      <c r="H43" s="126">
        <f t="shared" si="2"/>
        <v>4.8822213144788414E-3</v>
      </c>
      <c r="I43" s="58">
        <v>1232693</v>
      </c>
      <c r="J43" s="126">
        <f t="shared" si="3"/>
        <v>9.9933413826924673E-3</v>
      </c>
      <c r="K43" s="58">
        <v>24125</v>
      </c>
      <c r="L43" s="126">
        <f t="shared" si="4"/>
        <v>1.0527389255901437E-3</v>
      </c>
      <c r="M43" s="58">
        <v>240207</v>
      </c>
      <c r="N43" s="126">
        <f t="shared" si="5"/>
        <v>1.9473385129244747E-3</v>
      </c>
      <c r="O43" s="58">
        <v>42005</v>
      </c>
      <c r="P43" s="126">
        <f t="shared" si="6"/>
        <v>1.832965743809906E-3</v>
      </c>
      <c r="Q43" s="58">
        <v>740565</v>
      </c>
      <c r="R43" s="126">
        <f t="shared" si="7"/>
        <v>6.0036999164217262E-3</v>
      </c>
    </row>
    <row r="44" spans="1:18" ht="16" thickBot="1" x14ac:dyDescent="0.4">
      <c r="A44" s="195"/>
      <c r="B44" s="2" t="s">
        <v>68</v>
      </c>
      <c r="C44" s="58">
        <v>24815577</v>
      </c>
      <c r="D44" s="126">
        <f t="shared" si="0"/>
        <v>0.99390820330687579</v>
      </c>
      <c r="E44" s="58">
        <v>123011690</v>
      </c>
      <c r="F44" s="126">
        <f t="shared" si="1"/>
        <v>0.98466241067709348</v>
      </c>
      <c r="G44" s="58">
        <v>95174</v>
      </c>
      <c r="H44" s="126">
        <f t="shared" si="2"/>
        <v>3.811888772182432E-3</v>
      </c>
      <c r="I44" s="58">
        <v>1032924</v>
      </c>
      <c r="J44" s="126">
        <f t="shared" si="3"/>
        <v>8.2681689511478629E-3</v>
      </c>
      <c r="K44" s="58">
        <v>21720</v>
      </c>
      <c r="L44" s="126">
        <f t="shared" si="4"/>
        <v>8.6992481278292831E-4</v>
      </c>
      <c r="M44" s="58">
        <v>220662</v>
      </c>
      <c r="N44" s="126">
        <f t="shared" si="5"/>
        <v>1.7663164928863981E-3</v>
      </c>
      <c r="O44" s="58">
        <v>35204</v>
      </c>
      <c r="P44" s="126">
        <f t="shared" si="6"/>
        <v>1.4099831081588494E-3</v>
      </c>
      <c r="Q44" s="58">
        <v>662505</v>
      </c>
      <c r="R44" s="126">
        <f t="shared" si="7"/>
        <v>5.3031038788722258E-3</v>
      </c>
    </row>
    <row r="45" spans="1:18" ht="16" thickBot="1" x14ac:dyDescent="0.4">
      <c r="A45" s="194" t="s">
        <v>28</v>
      </c>
      <c r="B45" s="2" t="s">
        <v>10</v>
      </c>
      <c r="C45" s="58">
        <v>8419371</v>
      </c>
      <c r="D45" s="126">
        <f t="shared" si="0"/>
        <v>0.99481264517876244</v>
      </c>
      <c r="E45" s="58">
        <v>12186904</v>
      </c>
      <c r="F45" s="126">
        <f t="shared" si="1"/>
        <v>0.98935326700628212</v>
      </c>
      <c r="G45" s="58">
        <v>41151</v>
      </c>
      <c r="H45" s="126">
        <f t="shared" si="2"/>
        <v>4.8623032720319908E-3</v>
      </c>
      <c r="I45" s="58">
        <v>119423</v>
      </c>
      <c r="J45" s="126">
        <f t="shared" si="3"/>
        <v>9.6949590483104836E-3</v>
      </c>
      <c r="K45" s="58">
        <v>1817</v>
      </c>
      <c r="L45" s="126">
        <f t="shared" si="4"/>
        <v>2.146923536556129E-4</v>
      </c>
      <c r="M45" s="58">
        <v>6257</v>
      </c>
      <c r="N45" s="126">
        <f t="shared" si="5"/>
        <v>5.0795373391456162E-4</v>
      </c>
      <c r="O45" s="58">
        <v>934</v>
      </c>
      <c r="P45" s="126">
        <f t="shared" si="6"/>
        <v>1.1035919554999585E-4</v>
      </c>
      <c r="Q45" s="58">
        <v>5467</v>
      </c>
      <c r="R45" s="126">
        <f t="shared" si="7"/>
        <v>4.4382021149287333E-4</v>
      </c>
    </row>
    <row r="46" spans="1:18" ht="16" thickBot="1" x14ac:dyDescent="0.4">
      <c r="A46" s="194"/>
      <c r="B46" s="2" t="s">
        <v>11</v>
      </c>
      <c r="C46" s="58">
        <v>9308277</v>
      </c>
      <c r="D46" s="126">
        <f t="shared" si="0"/>
        <v>0.99667108059893139</v>
      </c>
      <c r="E46" s="58">
        <v>13703973</v>
      </c>
      <c r="F46" s="126">
        <f t="shared" si="1"/>
        <v>0.99346828115729713</v>
      </c>
      <c r="G46" s="58">
        <v>28581</v>
      </c>
      <c r="H46" s="126">
        <f t="shared" si="2"/>
        <v>3.060271643677778E-3</v>
      </c>
      <c r="I46" s="58">
        <v>79699</v>
      </c>
      <c r="J46" s="126">
        <f t="shared" si="3"/>
        <v>5.7777717848652667E-3</v>
      </c>
      <c r="K46" s="58">
        <v>1711</v>
      </c>
      <c r="L46" s="126">
        <f t="shared" si="4"/>
        <v>1.8320299437852693E-4</v>
      </c>
      <c r="M46" s="58">
        <v>5936</v>
      </c>
      <c r="N46" s="126">
        <f t="shared" si="5"/>
        <v>4.3032978224269094E-4</v>
      </c>
      <c r="O46" s="58">
        <v>798</v>
      </c>
      <c r="P46" s="126">
        <f t="shared" si="6"/>
        <v>8.5444763012311215E-5</v>
      </c>
      <c r="Q46" s="58">
        <v>4464</v>
      </c>
      <c r="R46" s="126">
        <f t="shared" si="7"/>
        <v>3.2361727559490774E-4</v>
      </c>
    </row>
    <row r="47" spans="1:18" ht="16" thickBot="1" x14ac:dyDescent="0.4">
      <c r="A47" s="194"/>
      <c r="B47" s="2" t="s">
        <v>12</v>
      </c>
      <c r="C47" s="58">
        <v>10380521</v>
      </c>
      <c r="D47" s="126">
        <f t="shared" si="0"/>
        <v>0.99563849739410937</v>
      </c>
      <c r="E47" s="58">
        <v>15439523</v>
      </c>
      <c r="F47" s="126">
        <f t="shared" si="1"/>
        <v>0.99163678818960066</v>
      </c>
      <c r="G47" s="58">
        <v>40114</v>
      </c>
      <c r="H47" s="126">
        <f t="shared" si="2"/>
        <v>3.8474988571833056E-3</v>
      </c>
      <c r="I47" s="58">
        <v>107647</v>
      </c>
      <c r="J47" s="126">
        <f t="shared" si="3"/>
        <v>6.913861609471092E-3</v>
      </c>
      <c r="K47" s="58">
        <v>3667</v>
      </c>
      <c r="L47" s="126">
        <f t="shared" si="4"/>
        <v>3.5171706409959567E-4</v>
      </c>
      <c r="M47" s="58">
        <v>12695</v>
      </c>
      <c r="N47" s="126">
        <f t="shared" si="5"/>
        <v>8.1536385716495126E-4</v>
      </c>
      <c r="O47" s="58">
        <v>1692</v>
      </c>
      <c r="P47" s="126">
        <f t="shared" si="6"/>
        <v>1.6228668460772181E-4</v>
      </c>
      <c r="Q47" s="58">
        <v>9871</v>
      </c>
      <c r="R47" s="126">
        <f t="shared" si="7"/>
        <v>6.3398634376331112E-4</v>
      </c>
    </row>
    <row r="48" spans="1:18" ht="16" thickBot="1" x14ac:dyDescent="0.4">
      <c r="A48" s="194"/>
      <c r="B48" s="2" t="s">
        <v>13</v>
      </c>
      <c r="C48" s="58">
        <v>10707541</v>
      </c>
      <c r="D48" s="126">
        <f t="shared" si="0"/>
        <v>0.99668273236441463</v>
      </c>
      <c r="E48" s="58">
        <v>16139376</v>
      </c>
      <c r="F48" s="126">
        <f t="shared" si="1"/>
        <v>0.99350209733077399</v>
      </c>
      <c r="G48" s="58">
        <v>31347</v>
      </c>
      <c r="H48" s="126">
        <f t="shared" si="2"/>
        <v>2.9178514106485611E-3</v>
      </c>
      <c r="I48" s="58">
        <v>85961</v>
      </c>
      <c r="J48" s="126">
        <f t="shared" si="3"/>
        <v>5.2915573556654646E-3</v>
      </c>
      <c r="K48" s="58">
        <v>2944</v>
      </c>
      <c r="L48" s="126">
        <f t="shared" si="4"/>
        <v>2.740343430934177E-4</v>
      </c>
      <c r="M48" s="58">
        <v>11027</v>
      </c>
      <c r="N48" s="126">
        <f t="shared" si="5"/>
        <v>6.7879623272092083E-4</v>
      </c>
      <c r="O48" s="58">
        <v>1347</v>
      </c>
      <c r="P48" s="126">
        <f t="shared" si="6"/>
        <v>1.253818818433538E-4</v>
      </c>
      <c r="Q48" s="58">
        <v>8570</v>
      </c>
      <c r="R48" s="126">
        <f t="shared" si="7"/>
        <v>5.2754908083960203E-4</v>
      </c>
    </row>
    <row r="49" spans="1:18" ht="16" thickBot="1" x14ac:dyDescent="0.4">
      <c r="A49" s="194"/>
      <c r="B49" s="2" t="s">
        <v>14</v>
      </c>
      <c r="C49" s="58">
        <v>11448071</v>
      </c>
      <c r="D49" s="126">
        <f t="shared" si="0"/>
        <v>0.99732289112774064</v>
      </c>
      <c r="E49" s="58">
        <v>17528239</v>
      </c>
      <c r="F49" s="126">
        <f t="shared" si="1"/>
        <v>0.99480871079134792</v>
      </c>
      <c r="G49" s="58">
        <v>27921</v>
      </c>
      <c r="H49" s="126">
        <f t="shared" si="2"/>
        <v>2.4323969027775635E-3</v>
      </c>
      <c r="I49" s="58">
        <v>78698</v>
      </c>
      <c r="J49" s="126">
        <f t="shared" si="3"/>
        <v>4.4664758349003287E-3</v>
      </c>
      <c r="K49" s="58">
        <v>2056</v>
      </c>
      <c r="L49" s="126">
        <f t="shared" si="4"/>
        <v>1.7911278364351817E-4</v>
      </c>
      <c r="M49" s="58">
        <v>7969</v>
      </c>
      <c r="N49" s="126">
        <f t="shared" si="5"/>
        <v>4.5227764273959593E-4</v>
      </c>
      <c r="O49" s="58">
        <v>753</v>
      </c>
      <c r="P49" s="126">
        <f t="shared" si="6"/>
        <v>6.5599185838311855E-5</v>
      </c>
      <c r="Q49" s="58">
        <v>4802</v>
      </c>
      <c r="R49" s="126">
        <f t="shared" si="7"/>
        <v>2.7253573101211441E-4</v>
      </c>
    </row>
    <row r="50" spans="1:18" ht="16" thickBot="1" x14ac:dyDescent="0.4">
      <c r="A50" s="194"/>
      <c r="B50" s="2" t="s">
        <v>15</v>
      </c>
      <c r="C50" s="58">
        <v>11827004</v>
      </c>
      <c r="D50" s="126">
        <f t="shared" si="0"/>
        <v>0.99581793655512785</v>
      </c>
      <c r="E50" s="58">
        <v>18179442</v>
      </c>
      <c r="F50" s="126">
        <f t="shared" si="1"/>
        <v>0.99184599006945096</v>
      </c>
      <c r="G50" s="58">
        <v>42031</v>
      </c>
      <c r="H50" s="126">
        <f t="shared" si="2"/>
        <v>3.5389540488316887E-3</v>
      </c>
      <c r="I50" s="58">
        <v>113370</v>
      </c>
      <c r="J50" s="126">
        <f t="shared" si="3"/>
        <v>6.1853152530299696E-3</v>
      </c>
      <c r="K50" s="58">
        <v>5130</v>
      </c>
      <c r="L50" s="126">
        <f t="shared" si="4"/>
        <v>4.3193914659433666E-4</v>
      </c>
      <c r="M50" s="58">
        <v>19913</v>
      </c>
      <c r="N50" s="126">
        <f t="shared" si="5"/>
        <v>1.0864265911051053E-3</v>
      </c>
      <c r="O50" s="58">
        <v>2508</v>
      </c>
      <c r="P50" s="126">
        <f t="shared" si="6"/>
        <v>2.1117024944612014E-4</v>
      </c>
      <c r="Q50" s="58">
        <v>16171</v>
      </c>
      <c r="R50" s="126">
        <f t="shared" si="7"/>
        <v>8.8226808641393348E-4</v>
      </c>
    </row>
    <row r="51" spans="1:18" ht="16" thickBot="1" x14ac:dyDescent="0.4">
      <c r="A51" s="194"/>
      <c r="B51" s="2" t="s">
        <v>16</v>
      </c>
      <c r="C51" s="58">
        <v>11904207</v>
      </c>
      <c r="D51" s="126">
        <f t="shared" si="0"/>
        <v>0.99809473199769494</v>
      </c>
      <c r="E51" s="58">
        <v>18447424</v>
      </c>
      <c r="F51" s="126">
        <f t="shared" si="1"/>
        <v>0.99622208993809658</v>
      </c>
      <c r="G51" s="58">
        <v>20526</v>
      </c>
      <c r="H51" s="126">
        <f t="shared" si="2"/>
        <v>1.7209791856765163E-3</v>
      </c>
      <c r="I51" s="58">
        <v>60233</v>
      </c>
      <c r="J51" s="126">
        <f t="shared" si="3"/>
        <v>3.2527818053751769E-3</v>
      </c>
      <c r="K51" s="58">
        <v>1370</v>
      </c>
      <c r="L51" s="126">
        <f t="shared" si="4"/>
        <v>1.1486609589675668E-4</v>
      </c>
      <c r="M51" s="58">
        <v>4828</v>
      </c>
      <c r="N51" s="126">
        <f t="shared" si="5"/>
        <v>2.6072801547907879E-4</v>
      </c>
      <c r="O51" s="58">
        <v>828</v>
      </c>
      <c r="P51" s="126">
        <f t="shared" si="6"/>
        <v>6.9422720731762426E-5</v>
      </c>
      <c r="Q51" s="58">
        <v>4896</v>
      </c>
      <c r="R51" s="126">
        <f t="shared" si="7"/>
        <v>2.6440024104920667E-4</v>
      </c>
    </row>
    <row r="52" spans="1:18" ht="16" thickBot="1" x14ac:dyDescent="0.4">
      <c r="A52" s="194"/>
      <c r="B52" s="2" t="s">
        <v>17</v>
      </c>
      <c r="C52" s="58">
        <v>12522445</v>
      </c>
      <c r="D52" s="126">
        <f t="shared" si="0"/>
        <v>0.99608389556938193</v>
      </c>
      <c r="E52" s="58">
        <v>19406371</v>
      </c>
      <c r="F52" s="126">
        <f t="shared" si="1"/>
        <v>0.99230906149636788</v>
      </c>
      <c r="G52" s="58">
        <v>38544</v>
      </c>
      <c r="H52" s="126">
        <f t="shared" si="2"/>
        <v>3.0659394128563756E-3</v>
      </c>
      <c r="I52" s="58">
        <v>102726</v>
      </c>
      <c r="J52" s="126">
        <f t="shared" si="3"/>
        <v>5.2527049313483643E-3</v>
      </c>
      <c r="K52" s="58">
        <v>6983</v>
      </c>
      <c r="L52" s="126">
        <f t="shared" si="4"/>
        <v>5.5545493254400343E-4</v>
      </c>
      <c r="M52" s="58">
        <v>25541</v>
      </c>
      <c r="N52" s="126">
        <f t="shared" si="5"/>
        <v>1.3059920239429997E-3</v>
      </c>
      <c r="O52" s="58">
        <v>3705</v>
      </c>
      <c r="P52" s="126">
        <f t="shared" si="6"/>
        <v>2.9471008521774779E-4</v>
      </c>
      <c r="Q52" s="58">
        <v>22143</v>
      </c>
      <c r="R52" s="126">
        <f t="shared" si="7"/>
        <v>1.1322415483407009E-3</v>
      </c>
    </row>
    <row r="53" spans="1:18" ht="16" thickBot="1" x14ac:dyDescent="0.4">
      <c r="A53" s="194"/>
      <c r="B53" s="2" t="s">
        <v>18</v>
      </c>
      <c r="C53" s="58">
        <v>12843591</v>
      </c>
      <c r="D53" s="126">
        <f t="shared" si="0"/>
        <v>0.99481100157823998</v>
      </c>
      <c r="E53" s="58">
        <v>20242110</v>
      </c>
      <c r="F53" s="126">
        <f t="shared" si="1"/>
        <v>0.98945659126186802</v>
      </c>
      <c r="G53" s="58">
        <v>46878</v>
      </c>
      <c r="H53" s="126">
        <f t="shared" si="2"/>
        <v>3.6309744005383489E-3</v>
      </c>
      <c r="I53" s="58">
        <v>123057</v>
      </c>
      <c r="J53" s="126">
        <f t="shared" si="3"/>
        <v>6.015161450605282E-3</v>
      </c>
      <c r="K53" s="58">
        <v>11589</v>
      </c>
      <c r="L53" s="126">
        <f t="shared" si="4"/>
        <v>8.9763561431458101E-4</v>
      </c>
      <c r="M53" s="58">
        <v>41689</v>
      </c>
      <c r="N53" s="126">
        <f t="shared" si="5"/>
        <v>2.0378041534758985E-3</v>
      </c>
      <c r="O53" s="58">
        <v>8526</v>
      </c>
      <c r="P53" s="126">
        <f t="shared" si="6"/>
        <v>6.6038840690707719E-4</v>
      </c>
      <c r="Q53" s="58">
        <v>50949</v>
      </c>
      <c r="R53" s="126">
        <f t="shared" si="7"/>
        <v>2.4904431340507936E-3</v>
      </c>
    </row>
    <row r="54" spans="1:18" ht="16" thickBot="1" x14ac:dyDescent="0.4">
      <c r="A54" s="194"/>
      <c r="B54" s="2" t="s">
        <v>19</v>
      </c>
      <c r="C54" s="58">
        <v>12906343</v>
      </c>
      <c r="D54" s="126">
        <f t="shared" si="0"/>
        <v>0.99362605747033961</v>
      </c>
      <c r="E54" s="58">
        <v>20606964</v>
      </c>
      <c r="F54" s="126">
        <f t="shared" si="1"/>
        <v>0.98662063099304131</v>
      </c>
      <c r="G54" s="58">
        <v>59430</v>
      </c>
      <c r="H54" s="126">
        <f t="shared" si="2"/>
        <v>4.575362408659237E-3</v>
      </c>
      <c r="I54" s="58">
        <v>162921</v>
      </c>
      <c r="J54" s="126">
        <f t="shared" si="3"/>
        <v>7.8003348684462827E-3</v>
      </c>
      <c r="K54" s="58">
        <v>13757</v>
      </c>
      <c r="L54" s="126">
        <f t="shared" si="4"/>
        <v>1.0591159457500443E-3</v>
      </c>
      <c r="M54" s="58">
        <v>53474</v>
      </c>
      <c r="N54" s="126">
        <f t="shared" si="5"/>
        <v>2.5602292322984546E-3</v>
      </c>
      <c r="O54" s="58">
        <v>9605</v>
      </c>
      <c r="P54" s="126">
        <f t="shared" si="6"/>
        <v>7.3946417525108481E-4</v>
      </c>
      <c r="Q54" s="58">
        <v>63052</v>
      </c>
      <c r="R54" s="126">
        <f t="shared" si="7"/>
        <v>3.0188049062139016E-3</v>
      </c>
    </row>
    <row r="55" spans="1:18" ht="16" thickBot="1" x14ac:dyDescent="0.4">
      <c r="A55" s="194"/>
      <c r="B55" s="2" t="s">
        <v>20</v>
      </c>
      <c r="C55" s="58">
        <v>13122093</v>
      </c>
      <c r="D55" s="126">
        <f t="shared" si="0"/>
        <v>0.99624652622033638</v>
      </c>
      <c r="E55" s="58">
        <v>21109169</v>
      </c>
      <c r="F55" s="126">
        <f t="shared" si="1"/>
        <v>0.99204196873990769</v>
      </c>
      <c r="G55" s="58">
        <v>38787</v>
      </c>
      <c r="H55" s="126">
        <f t="shared" si="2"/>
        <v>2.9447599565487143E-3</v>
      </c>
      <c r="I55" s="58">
        <v>113617</v>
      </c>
      <c r="J55" s="126">
        <f t="shared" si="3"/>
        <v>5.3395201091204535E-3</v>
      </c>
      <c r="K55" s="58">
        <v>6981</v>
      </c>
      <c r="L55" s="126">
        <f t="shared" si="4"/>
        <v>5.3000668411237208E-4</v>
      </c>
      <c r="M55" s="58">
        <v>29021</v>
      </c>
      <c r="N55" s="126">
        <f t="shared" si="5"/>
        <v>1.363864677704786E-3</v>
      </c>
      <c r="O55" s="58">
        <v>3671</v>
      </c>
      <c r="P55" s="126">
        <f t="shared" si="6"/>
        <v>2.7870713900250937E-4</v>
      </c>
      <c r="Q55" s="58">
        <v>26697</v>
      </c>
      <c r="R55" s="126">
        <f t="shared" si="7"/>
        <v>1.2546464732671055E-3</v>
      </c>
    </row>
    <row r="56" spans="1:18" ht="16" thickBot="1" x14ac:dyDescent="0.4">
      <c r="A56" s="194"/>
      <c r="B56" s="2" t="s">
        <v>21</v>
      </c>
      <c r="C56" s="58">
        <v>13704635</v>
      </c>
      <c r="D56" s="126">
        <f t="shared" si="0"/>
        <v>0.99550185344064557</v>
      </c>
      <c r="E56" s="58">
        <v>22156547</v>
      </c>
      <c r="F56" s="126">
        <f t="shared" si="1"/>
        <v>0.99055340462584529</v>
      </c>
      <c r="G56" s="58">
        <v>46664</v>
      </c>
      <c r="H56" s="126">
        <f t="shared" si="2"/>
        <v>3.3896633138317282E-3</v>
      </c>
      <c r="I56" s="58">
        <v>126490</v>
      </c>
      <c r="J56" s="126">
        <f t="shared" si="3"/>
        <v>5.6549921858818153E-3</v>
      </c>
      <c r="K56" s="58">
        <v>9166</v>
      </c>
      <c r="L56" s="126">
        <f t="shared" si="4"/>
        <v>6.658163452464773E-4</v>
      </c>
      <c r="M56" s="58">
        <v>35896</v>
      </c>
      <c r="N56" s="126">
        <f t="shared" si="5"/>
        <v>1.6048035378639705E-3</v>
      </c>
      <c r="O56" s="58">
        <v>6094</v>
      </c>
      <c r="P56" s="126">
        <f t="shared" si="6"/>
        <v>4.4266690027624188E-4</v>
      </c>
      <c r="Q56" s="58">
        <v>48914</v>
      </c>
      <c r="R56" s="126">
        <f t="shared" si="7"/>
        <v>2.1867996504089104E-3</v>
      </c>
    </row>
    <row r="57" spans="1:18" ht="16" thickBot="1" x14ac:dyDescent="0.4">
      <c r="A57" s="195"/>
      <c r="B57" s="2" t="s">
        <v>68</v>
      </c>
      <c r="C57" s="58">
        <v>13870380</v>
      </c>
      <c r="D57" s="126">
        <f t="shared" si="0"/>
        <v>0.99570523252095244</v>
      </c>
      <c r="E57" s="58">
        <v>22447340</v>
      </c>
      <c r="F57" s="126">
        <f t="shared" si="1"/>
        <v>0.99179908090641822</v>
      </c>
      <c r="G57" s="58">
        <v>46442</v>
      </c>
      <c r="H57" s="126">
        <f t="shared" si="2"/>
        <v>3.3339059498541553E-3</v>
      </c>
      <c r="I57" s="58">
        <v>121918</v>
      </c>
      <c r="J57" s="126">
        <f t="shared" si="3"/>
        <v>5.3867478438847857E-3</v>
      </c>
      <c r="K57" s="58">
        <v>8414</v>
      </c>
      <c r="L57" s="126">
        <f t="shared" si="4"/>
        <v>6.0401112488852465E-4</v>
      </c>
      <c r="M57" s="58">
        <v>32051</v>
      </c>
      <c r="N57" s="126">
        <f t="shared" si="5"/>
        <v>1.4161211235777429E-3</v>
      </c>
      <c r="O57" s="58">
        <v>4971</v>
      </c>
      <c r="P57" s="126">
        <f t="shared" si="6"/>
        <v>3.5685040430483194E-4</v>
      </c>
      <c r="Q57" s="58">
        <v>31642</v>
      </c>
      <c r="R57" s="126">
        <f t="shared" si="7"/>
        <v>1.3980501261192143E-3</v>
      </c>
    </row>
    <row r="58" spans="1:18" ht="16" thickBot="1" x14ac:dyDescent="0.4">
      <c r="A58" s="193" t="s">
        <v>73</v>
      </c>
      <c r="B58" s="2" t="s">
        <v>0</v>
      </c>
      <c r="C58" s="58">
        <v>7164404</v>
      </c>
      <c r="D58" s="126">
        <f t="shared" si="0"/>
        <v>0.99271605875705216</v>
      </c>
      <c r="E58" s="58">
        <v>11422239</v>
      </c>
      <c r="F58" s="126">
        <f t="shared" si="1"/>
        <v>0.98377884094639234</v>
      </c>
      <c r="G58" s="58">
        <v>45219</v>
      </c>
      <c r="H58" s="126">
        <f t="shared" si="2"/>
        <v>6.2656471439822689E-3</v>
      </c>
      <c r="I58" s="58">
        <v>147313</v>
      </c>
      <c r="J58" s="126">
        <f t="shared" si="3"/>
        <v>1.2687828751993011E-2</v>
      </c>
      <c r="K58" s="58">
        <v>3617</v>
      </c>
      <c r="L58" s="126">
        <f t="shared" si="4"/>
        <v>5.0117971913982758E-4</v>
      </c>
      <c r="M58" s="58">
        <v>13870</v>
      </c>
      <c r="N58" s="126">
        <f t="shared" si="5"/>
        <v>1.1946005090531253E-3</v>
      </c>
      <c r="O58" s="58">
        <v>3732</v>
      </c>
      <c r="P58" s="126">
        <f t="shared" si="6"/>
        <v>5.1711437982577733E-4</v>
      </c>
      <c r="Q58" s="58">
        <v>27154</v>
      </c>
      <c r="R58" s="126">
        <f t="shared" si="7"/>
        <v>2.3387297925615406E-3</v>
      </c>
    </row>
    <row r="59" spans="1:18" ht="16" thickBot="1" x14ac:dyDescent="0.4">
      <c r="A59" s="194"/>
      <c r="B59" s="2" t="s">
        <v>1</v>
      </c>
      <c r="C59" s="58">
        <v>7320796</v>
      </c>
      <c r="D59" s="126">
        <f t="shared" si="0"/>
        <v>0.99759322735103206</v>
      </c>
      <c r="E59" s="58">
        <v>12014707</v>
      </c>
      <c r="F59" s="126">
        <f t="shared" si="1"/>
        <v>0.99484464974983788</v>
      </c>
      <c r="G59" s="58">
        <v>16380</v>
      </c>
      <c r="H59" s="126">
        <f t="shared" si="2"/>
        <v>2.2320765479614383E-3</v>
      </c>
      <c r="I59" s="58">
        <v>55242</v>
      </c>
      <c r="J59" s="126">
        <f t="shared" si="3"/>
        <v>4.5741613292342911E-3</v>
      </c>
      <c r="K59" s="58">
        <v>819</v>
      </c>
      <c r="L59" s="126">
        <f t="shared" si="4"/>
        <v>1.1160382739807191E-4</v>
      </c>
      <c r="M59" s="58">
        <v>3950</v>
      </c>
      <c r="N59" s="126">
        <f t="shared" si="5"/>
        <v>3.2706884708148603E-4</v>
      </c>
      <c r="O59" s="58">
        <v>463</v>
      </c>
      <c r="P59" s="126">
        <f t="shared" si="6"/>
        <v>6.3092273608433814E-5</v>
      </c>
      <c r="Q59" s="58">
        <v>3069</v>
      </c>
      <c r="R59" s="126">
        <f t="shared" si="7"/>
        <v>2.5412007384634954E-4</v>
      </c>
    </row>
    <row r="60" spans="1:18" ht="16" thickBot="1" x14ac:dyDescent="0.4">
      <c r="A60" s="194"/>
      <c r="B60" s="2" t="s">
        <v>2</v>
      </c>
      <c r="C60" s="58">
        <v>7276020</v>
      </c>
      <c r="D60" s="126">
        <f t="shared" si="0"/>
        <v>0.99747848113343729</v>
      </c>
      <c r="E60" s="58">
        <v>12651811</v>
      </c>
      <c r="F60" s="126">
        <f t="shared" si="1"/>
        <v>0.99437625143790587</v>
      </c>
      <c r="G60" s="58">
        <v>16817</v>
      </c>
      <c r="H60" s="126">
        <f t="shared" si="2"/>
        <v>2.3054630989498403E-3</v>
      </c>
      <c r="I60" s="58">
        <v>61028</v>
      </c>
      <c r="J60" s="126">
        <f t="shared" si="3"/>
        <v>4.7965302258113499E-3</v>
      </c>
      <c r="K60" s="58">
        <v>758</v>
      </c>
      <c r="L60" s="126">
        <f t="shared" si="4"/>
        <v>1.0391514711327697E-4</v>
      </c>
      <c r="M60" s="58">
        <v>3300</v>
      </c>
      <c r="N60" s="126">
        <f t="shared" si="5"/>
        <v>2.5936536909578313E-4</v>
      </c>
      <c r="O60" s="58">
        <v>818</v>
      </c>
      <c r="P60" s="126">
        <f t="shared" si="6"/>
        <v>1.1214062049955219E-4</v>
      </c>
      <c r="Q60" s="58">
        <v>7225</v>
      </c>
      <c r="R60" s="126">
        <f t="shared" si="7"/>
        <v>5.6785296718697979E-4</v>
      </c>
    </row>
    <row r="61" spans="1:18" ht="16" thickBot="1" x14ac:dyDescent="0.4">
      <c r="A61" s="194"/>
      <c r="B61" s="2" t="s">
        <v>3</v>
      </c>
      <c r="C61" s="58">
        <v>7233682</v>
      </c>
      <c r="D61" s="126">
        <f t="shared" si="0"/>
        <v>0.99730519983654176</v>
      </c>
      <c r="E61" s="58">
        <v>12819957</v>
      </c>
      <c r="F61" s="126">
        <f t="shared" si="1"/>
        <v>0.99407091316265184</v>
      </c>
      <c r="G61" s="58">
        <v>16771</v>
      </c>
      <c r="H61" s="126">
        <f t="shared" si="2"/>
        <v>2.3122118869005636E-3</v>
      </c>
      <c r="I61" s="58">
        <v>56943</v>
      </c>
      <c r="J61" s="126">
        <f t="shared" si="3"/>
        <v>4.4154110663726003E-3</v>
      </c>
      <c r="K61" s="58">
        <v>1533</v>
      </c>
      <c r="L61" s="126">
        <f t="shared" si="4"/>
        <v>2.1135417223889832E-4</v>
      </c>
      <c r="M61" s="58">
        <v>7241</v>
      </c>
      <c r="N61" s="126">
        <f t="shared" si="5"/>
        <v>5.6147360573914271E-4</v>
      </c>
      <c r="O61" s="58">
        <v>1242</v>
      </c>
      <c r="P61" s="126">
        <f t="shared" si="6"/>
        <v>1.7123410431879433E-4</v>
      </c>
      <c r="Q61" s="58">
        <v>12280</v>
      </c>
      <c r="R61" s="126">
        <f t="shared" si="7"/>
        <v>9.5220216523638607E-4</v>
      </c>
    </row>
    <row r="62" spans="1:18" ht="16" thickBot="1" x14ac:dyDescent="0.4">
      <c r="A62" s="194"/>
      <c r="B62" s="2" t="s">
        <v>4</v>
      </c>
      <c r="C62" s="58">
        <v>7156958</v>
      </c>
      <c r="D62" s="126">
        <f t="shared" si="0"/>
        <v>0.99842583439565791</v>
      </c>
      <c r="E62" s="58">
        <v>12925774</v>
      </c>
      <c r="F62" s="126">
        <f t="shared" si="1"/>
        <v>0.99634492420986287</v>
      </c>
      <c r="G62" s="58">
        <v>9823</v>
      </c>
      <c r="H62" s="126">
        <f t="shared" si="2"/>
        <v>1.3703499407525582E-3</v>
      </c>
      <c r="I62" s="58">
        <v>35393</v>
      </c>
      <c r="J62" s="126">
        <f t="shared" si="3"/>
        <v>2.7281643561584534E-3</v>
      </c>
      <c r="K62" s="58">
        <v>500</v>
      </c>
      <c r="L62" s="126">
        <f t="shared" si="4"/>
        <v>6.9752109373539568E-5</v>
      </c>
      <c r="M62" s="58">
        <v>2087</v>
      </c>
      <c r="N62" s="126">
        <f t="shared" si="5"/>
        <v>1.6087020064144584E-4</v>
      </c>
      <c r="O62" s="58">
        <v>961</v>
      </c>
      <c r="P62" s="126">
        <f t="shared" si="6"/>
        <v>1.3406355421594304E-4</v>
      </c>
      <c r="Q62" s="58">
        <v>9938</v>
      </c>
      <c r="R62" s="126">
        <f t="shared" si="7"/>
        <v>7.6604123333717713E-4</v>
      </c>
    </row>
    <row r="63" spans="1:18" ht="16" thickBot="1" x14ac:dyDescent="0.4">
      <c r="A63" s="194"/>
      <c r="B63" s="2" t="s">
        <v>5</v>
      </c>
      <c r="C63" s="58">
        <v>7286119</v>
      </c>
      <c r="D63" s="126">
        <f t="shared" si="0"/>
        <v>0.99882900658440466</v>
      </c>
      <c r="E63" s="58">
        <v>13405497</v>
      </c>
      <c r="F63" s="126">
        <f t="shared" si="1"/>
        <v>0.99726637883275882</v>
      </c>
      <c r="G63" s="58">
        <v>7620</v>
      </c>
      <c r="H63" s="126">
        <f t="shared" si="2"/>
        <v>1.0445996051084486E-3</v>
      </c>
      <c r="I63" s="58">
        <v>28049</v>
      </c>
      <c r="J63" s="126">
        <f t="shared" si="3"/>
        <v>2.0866309290793212E-3</v>
      </c>
      <c r="K63" s="58">
        <v>216</v>
      </c>
      <c r="L63" s="126">
        <f t="shared" si="4"/>
        <v>2.9610697467641059E-5</v>
      </c>
      <c r="M63" s="58">
        <v>1011</v>
      </c>
      <c r="N63" s="126">
        <f t="shared" si="5"/>
        <v>7.5210662387222132E-5</v>
      </c>
      <c r="O63" s="58">
        <v>706</v>
      </c>
      <c r="P63" s="126">
        <f t="shared" si="6"/>
        <v>9.6783113019234201E-5</v>
      </c>
      <c r="Q63" s="58">
        <v>7686</v>
      </c>
      <c r="R63" s="126">
        <f t="shared" si="7"/>
        <v>5.7177957577466798E-4</v>
      </c>
    </row>
    <row r="64" spans="1:18" ht="16" thickBot="1" x14ac:dyDescent="0.4">
      <c r="A64" s="194"/>
      <c r="B64" s="2" t="s">
        <v>6</v>
      </c>
      <c r="C64" s="58">
        <v>17769481</v>
      </c>
      <c r="D64" s="126">
        <f t="shared" si="0"/>
        <v>0.9957666632576867</v>
      </c>
      <c r="E64" s="58">
        <v>65134768</v>
      </c>
      <c r="F64" s="126">
        <f t="shared" si="1"/>
        <v>0.99356974199524828</v>
      </c>
      <c r="G64" s="58">
        <v>65634</v>
      </c>
      <c r="H64" s="126">
        <f t="shared" si="2"/>
        <v>3.6779998907258468E-3</v>
      </c>
      <c r="I64" s="58">
        <v>360390</v>
      </c>
      <c r="J64" s="126">
        <f t="shared" si="3"/>
        <v>5.4974111417371982E-3</v>
      </c>
      <c r="K64" s="58">
        <v>5366</v>
      </c>
      <c r="L64" s="126">
        <f t="shared" si="4"/>
        <v>3.0070005505736193E-4</v>
      </c>
      <c r="M64" s="58">
        <v>27788</v>
      </c>
      <c r="N64" s="126">
        <f t="shared" si="5"/>
        <v>4.238798546202538E-4</v>
      </c>
      <c r="O64" s="58">
        <v>4544</v>
      </c>
      <c r="P64" s="126">
        <f t="shared" si="6"/>
        <v>2.5463679653012537E-4</v>
      </c>
      <c r="Q64" s="58">
        <v>33366</v>
      </c>
      <c r="R64" s="126">
        <f t="shared" si="7"/>
        <v>5.0896700839424887E-4</v>
      </c>
    </row>
    <row r="65" spans="1:18" ht="16" thickBot="1" x14ac:dyDescent="0.4">
      <c r="A65" s="194"/>
      <c r="B65" s="2" t="s">
        <v>7</v>
      </c>
      <c r="C65" s="58">
        <v>18208826</v>
      </c>
      <c r="D65" s="126">
        <f t="shared" si="0"/>
        <v>0.99630985932138882</v>
      </c>
      <c r="E65" s="58">
        <v>68598415</v>
      </c>
      <c r="F65" s="126">
        <f t="shared" si="1"/>
        <v>0.99465743518174488</v>
      </c>
      <c r="G65" s="58">
        <v>57074</v>
      </c>
      <c r="H65" s="126">
        <f t="shared" si="2"/>
        <v>3.1228476185619514E-3</v>
      </c>
      <c r="I65" s="58">
        <v>298864</v>
      </c>
      <c r="J65" s="126">
        <f t="shared" si="3"/>
        <v>4.3334426853471322E-3</v>
      </c>
      <c r="K65" s="58">
        <v>5912</v>
      </c>
      <c r="L65" s="126">
        <f t="shared" si="4"/>
        <v>3.2347960754350942E-4</v>
      </c>
      <c r="M65" s="58">
        <v>32643</v>
      </c>
      <c r="N65" s="126">
        <f t="shared" si="5"/>
        <v>4.7331418162704919E-4</v>
      </c>
      <c r="O65" s="58">
        <v>4456</v>
      </c>
      <c r="P65" s="126">
        <f t="shared" si="6"/>
        <v>2.4381345250573037E-4</v>
      </c>
      <c r="Q65" s="58">
        <v>36953</v>
      </c>
      <c r="R65" s="126">
        <f t="shared" si="7"/>
        <v>5.3580795128095918E-4</v>
      </c>
    </row>
    <row r="66" spans="1:18" ht="16" thickBot="1" x14ac:dyDescent="0.4">
      <c r="A66" s="194"/>
      <c r="B66" s="2" t="s">
        <v>8</v>
      </c>
      <c r="C66" s="58">
        <v>18909747</v>
      </c>
      <c r="D66" s="126">
        <f t="shared" si="0"/>
        <v>0.99551360081402618</v>
      </c>
      <c r="E66" s="58">
        <v>75480581</v>
      </c>
      <c r="F66" s="126">
        <f t="shared" si="1"/>
        <v>0.99311985596031005</v>
      </c>
      <c r="G66" s="58">
        <v>70188</v>
      </c>
      <c r="H66" s="126">
        <f t="shared" si="2"/>
        <v>3.695084266010268E-3</v>
      </c>
      <c r="I66" s="58">
        <v>398651</v>
      </c>
      <c r="J66" s="126">
        <f t="shared" si="3"/>
        <v>5.2451666170724564E-3</v>
      </c>
      <c r="K66" s="58">
        <v>8782</v>
      </c>
      <c r="L66" s="126">
        <f t="shared" si="4"/>
        <v>4.6233302023283434E-4</v>
      </c>
      <c r="M66" s="58">
        <v>64922</v>
      </c>
      <c r="N66" s="126">
        <f t="shared" si="5"/>
        <v>8.5419754901800836E-4</v>
      </c>
      <c r="O66" s="58">
        <v>6249</v>
      </c>
      <c r="P66" s="126">
        <f t="shared" si="6"/>
        <v>3.2898189973069706E-4</v>
      </c>
      <c r="Q66" s="58">
        <v>59342</v>
      </c>
      <c r="R66" s="126">
        <f t="shared" si="7"/>
        <v>7.8077987359949862E-4</v>
      </c>
    </row>
    <row r="67" spans="1:18" ht="16" thickBot="1" x14ac:dyDescent="0.4">
      <c r="A67" s="194"/>
      <c r="B67" s="2" t="s">
        <v>9</v>
      </c>
      <c r="C67" s="58">
        <v>18980001</v>
      </c>
      <c r="D67" s="126">
        <f t="shared" si="0"/>
        <v>0.99556376181668027</v>
      </c>
      <c r="E67" s="58">
        <v>78454027</v>
      </c>
      <c r="F67" s="126">
        <f t="shared" si="1"/>
        <v>0.99282749641474166</v>
      </c>
      <c r="G67" s="58">
        <v>69781</v>
      </c>
      <c r="H67" s="126">
        <f t="shared" si="2"/>
        <v>3.660244004377543E-3</v>
      </c>
      <c r="I67" s="58">
        <v>428960</v>
      </c>
      <c r="J67" s="126">
        <f t="shared" si="3"/>
        <v>5.4284438816896881E-3</v>
      </c>
      <c r="K67" s="58">
        <v>8721</v>
      </c>
      <c r="L67" s="126">
        <f t="shared" si="4"/>
        <v>4.5744526392824055E-4</v>
      </c>
      <c r="M67" s="58">
        <v>70720</v>
      </c>
      <c r="N67" s="126">
        <f t="shared" si="5"/>
        <v>8.9495419459412228E-4</v>
      </c>
      <c r="O67" s="58">
        <v>6073</v>
      </c>
      <c r="P67" s="126">
        <f t="shared" si="6"/>
        <v>3.1854891501389802E-4</v>
      </c>
      <c r="Q67" s="58">
        <v>67097</v>
      </c>
      <c r="R67" s="126">
        <f t="shared" si="7"/>
        <v>8.4910550897457338E-4</v>
      </c>
    </row>
    <row r="68" spans="1:18" ht="16" thickBot="1" x14ac:dyDescent="0.4">
      <c r="A68" s="194"/>
      <c r="B68" s="2" t="s">
        <v>10</v>
      </c>
      <c r="C68" s="58">
        <v>22652697</v>
      </c>
      <c r="D68" s="126">
        <f t="shared" si="0"/>
        <v>0.99026032090144311</v>
      </c>
      <c r="E68" s="58">
        <v>93954466</v>
      </c>
      <c r="F68" s="126">
        <f t="shared" si="1"/>
        <v>0.98460284298285583</v>
      </c>
      <c r="G68" s="58">
        <v>195981</v>
      </c>
      <c r="H68" s="126">
        <f t="shared" si="2"/>
        <v>8.5672892702615376E-3</v>
      </c>
      <c r="I68" s="58">
        <v>1277732</v>
      </c>
      <c r="J68" s="126">
        <f t="shared" si="3"/>
        <v>1.3390087915247907E-2</v>
      </c>
      <c r="K68" s="58">
        <v>11392</v>
      </c>
      <c r="L68" s="126">
        <f t="shared" si="4"/>
        <v>4.9800010902495363E-4</v>
      </c>
      <c r="M68" s="58">
        <v>66482</v>
      </c>
      <c r="N68" s="126">
        <f t="shared" si="5"/>
        <v>6.9670308388731855E-4</v>
      </c>
      <c r="O68" s="58">
        <v>15427</v>
      </c>
      <c r="P68" s="126">
        <f t="shared" si="6"/>
        <v>6.7438971927036165E-4</v>
      </c>
      <c r="Q68" s="58">
        <v>125040</v>
      </c>
      <c r="R68" s="126">
        <f t="shared" si="7"/>
        <v>1.3103660180089395E-3</v>
      </c>
    </row>
    <row r="69" spans="1:18" ht="16" thickBot="1" x14ac:dyDescent="0.4">
      <c r="A69" s="194"/>
      <c r="B69" s="2" t="s">
        <v>11</v>
      </c>
      <c r="C69" s="58">
        <v>23574112</v>
      </c>
      <c r="D69" s="126">
        <f t="shared" si="0"/>
        <v>0.99185871057886299</v>
      </c>
      <c r="E69" s="58">
        <v>104811383</v>
      </c>
      <c r="F69" s="126">
        <f t="shared" si="1"/>
        <v>0.98802221047638317</v>
      </c>
      <c r="G69" s="58">
        <v>170736</v>
      </c>
      <c r="H69" s="126">
        <f t="shared" si="2"/>
        <v>7.1835574892234648E-3</v>
      </c>
      <c r="I69" s="58">
        <v>1086509</v>
      </c>
      <c r="J69" s="126">
        <f t="shared" si="3"/>
        <v>1.024216066190525E-2</v>
      </c>
      <c r="K69" s="58">
        <v>11608</v>
      </c>
      <c r="L69" s="126">
        <f t="shared" si="4"/>
        <v>4.8839574158294661E-4</v>
      </c>
      <c r="M69" s="58">
        <v>79934</v>
      </c>
      <c r="N69" s="126">
        <f t="shared" si="5"/>
        <v>7.5351135641649929E-4</v>
      </c>
      <c r="O69" s="58">
        <v>11155</v>
      </c>
      <c r="P69" s="126">
        <f t="shared" si="6"/>
        <v>4.6933619033061422E-4</v>
      </c>
      <c r="Q69" s="58">
        <v>104185</v>
      </c>
      <c r="R69" s="126">
        <f t="shared" si="7"/>
        <v>9.8211750529503066E-4</v>
      </c>
    </row>
    <row r="70" spans="1:18" ht="16" thickBot="1" x14ac:dyDescent="0.4">
      <c r="A70" s="194"/>
      <c r="B70" s="2" t="s">
        <v>12</v>
      </c>
      <c r="C70" s="58">
        <v>24674256</v>
      </c>
      <c r="D70" s="126">
        <f t="shared" ref="D70:D80" si="8">C70/($C70+$G70+$K70+$O70)</f>
        <v>0.99237670830685576</v>
      </c>
      <c r="E70" s="58">
        <v>116652109</v>
      </c>
      <c r="F70" s="126">
        <f t="shared" ref="F70:F80" si="9">E70/($E70+$I70+$M70+$Q70)</f>
        <v>0.98945743469667191</v>
      </c>
      <c r="G70" s="58">
        <v>164966</v>
      </c>
      <c r="H70" s="126">
        <f t="shared" ref="H70:H80" si="10">G70/($C70+$G70+$K70+$O70)</f>
        <v>6.634786315848744E-3</v>
      </c>
      <c r="I70" s="58">
        <v>1038130</v>
      </c>
      <c r="J70" s="126">
        <f t="shared" ref="J70:J80" si="11">I70/($E70+$I70+$M70+$Q70)</f>
        <v>8.8055454418029932E-3</v>
      </c>
      <c r="K70" s="58">
        <v>13553</v>
      </c>
      <c r="L70" s="126">
        <f t="shared" ref="L70:L80" si="12">K70/($C70+$G70+$K70+$O70)</f>
        <v>5.4508964840450772E-4</v>
      </c>
      <c r="M70" s="58">
        <v>99142</v>
      </c>
      <c r="N70" s="126">
        <f t="shared" ref="N70:N80" si="13">M70/($E70+$I70+$M70+$Q70)</f>
        <v>8.4093455173362916E-4</v>
      </c>
      <c r="O70" s="58">
        <v>11025</v>
      </c>
      <c r="P70" s="126">
        <f t="shared" ref="P70:P80" si="14">O70/($C70+$G70+$K70+$O70)</f>
        <v>4.4341572889099813E-4</v>
      </c>
      <c r="Q70" s="58">
        <v>105644</v>
      </c>
      <c r="R70" s="126">
        <f t="shared" ref="R70:R80" si="15">Q70/($E70+$I70+$M70+$Q70)</f>
        <v>8.9608530979148611E-4</v>
      </c>
    </row>
    <row r="71" spans="1:18" ht="16" thickBot="1" x14ac:dyDescent="0.4">
      <c r="A71" s="194"/>
      <c r="B71" s="2" t="s">
        <v>13</v>
      </c>
      <c r="C71" s="58">
        <v>25069861</v>
      </c>
      <c r="D71" s="126">
        <f t="shared" si="8"/>
        <v>0.99406456499025553</v>
      </c>
      <c r="E71" s="58">
        <v>121876279</v>
      </c>
      <c r="F71" s="126">
        <f t="shared" si="9"/>
        <v>0.99135021344329011</v>
      </c>
      <c r="G71" s="58">
        <v>113019</v>
      </c>
      <c r="H71" s="126">
        <f t="shared" si="10"/>
        <v>4.481404307372653E-3</v>
      </c>
      <c r="I71" s="58">
        <v>736526</v>
      </c>
      <c r="J71" s="126">
        <f t="shared" si="11"/>
        <v>5.9909542143679389E-3</v>
      </c>
      <c r="K71" s="58">
        <v>16592</v>
      </c>
      <c r="L71" s="126">
        <f t="shared" si="12"/>
        <v>6.579023019839767E-4</v>
      </c>
      <c r="M71" s="58">
        <v>129976</v>
      </c>
      <c r="N71" s="126">
        <f t="shared" si="13"/>
        <v>1.0572339129463009E-3</v>
      </c>
      <c r="O71" s="58">
        <v>20078</v>
      </c>
      <c r="P71" s="126">
        <f t="shared" si="14"/>
        <v>7.9612840038779443E-4</v>
      </c>
      <c r="Q71" s="58">
        <v>196900</v>
      </c>
      <c r="R71" s="126">
        <f t="shared" si="15"/>
        <v>1.6015984293956318E-3</v>
      </c>
    </row>
    <row r="72" spans="1:18" ht="16" thickBot="1" x14ac:dyDescent="0.4">
      <c r="A72" s="194"/>
      <c r="B72" s="2" t="s">
        <v>14</v>
      </c>
      <c r="C72" s="58">
        <v>25797363</v>
      </c>
      <c r="D72" s="126">
        <f t="shared" si="8"/>
        <v>0.99597165499227391</v>
      </c>
      <c r="E72" s="58">
        <v>126777744</v>
      </c>
      <c r="F72" s="126">
        <f t="shared" si="9"/>
        <v>0.99460140239410422</v>
      </c>
      <c r="G72" s="58">
        <v>81851</v>
      </c>
      <c r="H72" s="126">
        <f t="shared" si="10"/>
        <v>3.1600623650088811E-3</v>
      </c>
      <c r="I72" s="58">
        <v>515223</v>
      </c>
      <c r="J72" s="126">
        <f t="shared" si="11"/>
        <v>4.0420463574876164E-3</v>
      </c>
      <c r="K72" s="58">
        <v>10322</v>
      </c>
      <c r="L72" s="126">
        <f t="shared" si="12"/>
        <v>3.9850660018352459E-4</v>
      </c>
      <c r="M72" s="58">
        <v>69787</v>
      </c>
      <c r="N72" s="126">
        <f t="shared" si="13"/>
        <v>5.4749552941151371E-4</v>
      </c>
      <c r="O72" s="58">
        <v>12168</v>
      </c>
      <c r="P72" s="126">
        <f t="shared" si="14"/>
        <v>4.6977604253372674E-4</v>
      </c>
      <c r="Q72" s="58">
        <v>103127</v>
      </c>
      <c r="R72" s="126">
        <f t="shared" si="15"/>
        <v>8.0905571899667799E-4</v>
      </c>
    </row>
    <row r="73" spans="1:18" ht="16" thickBot="1" x14ac:dyDescent="0.4">
      <c r="A73" s="194"/>
      <c r="B73" s="2" t="s">
        <v>15</v>
      </c>
      <c r="C73" s="58">
        <v>26134890</v>
      </c>
      <c r="D73" s="126">
        <f t="shared" si="8"/>
        <v>0.99082135777786662</v>
      </c>
      <c r="E73" s="58">
        <v>129755119</v>
      </c>
      <c r="F73" s="126">
        <f t="shared" si="9"/>
        <v>0.98648465188132384</v>
      </c>
      <c r="G73" s="58">
        <v>136822</v>
      </c>
      <c r="H73" s="126">
        <f t="shared" si="10"/>
        <v>5.1871716243643371E-3</v>
      </c>
      <c r="I73" s="58">
        <v>809677</v>
      </c>
      <c r="J73" s="126">
        <f t="shared" si="11"/>
        <v>6.1557026777595931E-3</v>
      </c>
      <c r="K73" s="58">
        <v>40147</v>
      </c>
      <c r="L73" s="126">
        <f t="shared" si="12"/>
        <v>1.5220460101690887E-3</v>
      </c>
      <c r="M73" s="58">
        <v>254836</v>
      </c>
      <c r="N73" s="126">
        <f t="shared" si="13"/>
        <v>1.9374326399163415E-3</v>
      </c>
      <c r="O73" s="58">
        <v>65136</v>
      </c>
      <c r="P73" s="126">
        <f t="shared" si="14"/>
        <v>2.469424587599914E-3</v>
      </c>
      <c r="Q73" s="58">
        <v>713199</v>
      </c>
      <c r="R73" s="126">
        <f t="shared" si="15"/>
        <v>5.4222128010002306E-3</v>
      </c>
    </row>
    <row r="74" spans="1:18" ht="16" thickBot="1" x14ac:dyDescent="0.4">
      <c r="A74" s="194"/>
      <c r="B74" s="2" t="s">
        <v>16</v>
      </c>
      <c r="C74" s="58">
        <v>28005081</v>
      </c>
      <c r="D74" s="126">
        <f t="shared" si="8"/>
        <v>0.99561376611495145</v>
      </c>
      <c r="E74" s="58">
        <v>138802514</v>
      </c>
      <c r="F74" s="126">
        <f t="shared" si="9"/>
        <v>0.99186613754091524</v>
      </c>
      <c r="G74" s="58">
        <v>98972</v>
      </c>
      <c r="H74" s="126">
        <f t="shared" si="10"/>
        <v>3.5185717070387681E-3</v>
      </c>
      <c r="I74" s="58">
        <v>755918</v>
      </c>
      <c r="J74" s="126">
        <f t="shared" si="11"/>
        <v>5.4016994746770479E-3</v>
      </c>
      <c r="K74" s="58">
        <v>13685</v>
      </c>
      <c r="L74" s="126">
        <f t="shared" si="12"/>
        <v>4.8651794255774909E-4</v>
      </c>
      <c r="M74" s="58">
        <v>134383</v>
      </c>
      <c r="N74" s="126">
        <f t="shared" si="13"/>
        <v>9.6028481992163931E-4</v>
      </c>
      <c r="O74" s="58">
        <v>10721</v>
      </c>
      <c r="P74" s="126">
        <f t="shared" si="14"/>
        <v>3.8114423545207367E-4</v>
      </c>
      <c r="Q74" s="58">
        <v>247958</v>
      </c>
      <c r="R74" s="126">
        <f t="shared" si="15"/>
        <v>1.7718781644860573E-3</v>
      </c>
    </row>
    <row r="75" spans="1:18" ht="16" thickBot="1" x14ac:dyDescent="0.4">
      <c r="A75" s="194"/>
      <c r="B75" s="2" t="s">
        <v>17</v>
      </c>
      <c r="C75" s="58">
        <v>27833082</v>
      </c>
      <c r="D75" s="126">
        <f t="shared" si="8"/>
        <v>0.99392753595758765</v>
      </c>
      <c r="E75" s="58">
        <v>145014514</v>
      </c>
      <c r="F75" s="126">
        <f t="shared" si="9"/>
        <v>0.98701203784375358</v>
      </c>
      <c r="G75" s="58">
        <v>106386</v>
      </c>
      <c r="H75" s="126">
        <f t="shared" si="10"/>
        <v>3.7990753176519909E-3</v>
      </c>
      <c r="I75" s="58">
        <v>785434</v>
      </c>
      <c r="J75" s="126">
        <f t="shared" si="11"/>
        <v>5.3458980866685577E-3</v>
      </c>
      <c r="K75" s="58">
        <v>24699</v>
      </c>
      <c r="L75" s="126">
        <f t="shared" si="12"/>
        <v>8.8200854690172138E-4</v>
      </c>
      <c r="M75" s="58">
        <v>233854</v>
      </c>
      <c r="N75" s="126">
        <f t="shared" si="13"/>
        <v>1.5916800789879083E-3</v>
      </c>
      <c r="O75" s="58">
        <v>38963</v>
      </c>
      <c r="P75" s="126">
        <f t="shared" si="14"/>
        <v>1.3913801778586894E-3</v>
      </c>
      <c r="Q75" s="58">
        <v>888939</v>
      </c>
      <c r="R75" s="126">
        <f t="shared" si="15"/>
        <v>6.0503839905899932E-3</v>
      </c>
    </row>
    <row r="76" spans="1:18" ht="16" thickBot="1" x14ac:dyDescent="0.4">
      <c r="A76" s="194"/>
      <c r="B76" s="2" t="s">
        <v>18</v>
      </c>
      <c r="C76" s="58">
        <v>28545434</v>
      </c>
      <c r="D76" s="126">
        <f t="shared" si="8"/>
        <v>0.99477518352965888</v>
      </c>
      <c r="E76" s="58">
        <v>153149632</v>
      </c>
      <c r="F76" s="126">
        <f t="shared" si="9"/>
        <v>0.99138468776615407</v>
      </c>
      <c r="G76" s="58">
        <v>102985</v>
      </c>
      <c r="H76" s="126">
        <f t="shared" si="10"/>
        <v>3.5889075035889077E-3</v>
      </c>
      <c r="I76" s="58">
        <v>804213</v>
      </c>
      <c r="J76" s="126">
        <f t="shared" si="11"/>
        <v>5.20591818269914E-3</v>
      </c>
      <c r="K76" s="58">
        <v>23520</v>
      </c>
      <c r="L76" s="126">
        <f t="shared" si="12"/>
        <v>8.1964465198243539E-4</v>
      </c>
      <c r="M76" s="58">
        <v>199313</v>
      </c>
      <c r="N76" s="126">
        <f t="shared" si="13"/>
        <v>1.2902143719988532E-3</v>
      </c>
      <c r="O76" s="58">
        <v>23423</v>
      </c>
      <c r="P76" s="126">
        <f t="shared" si="14"/>
        <v>8.1626431476975272E-4</v>
      </c>
      <c r="Q76" s="58">
        <v>327372</v>
      </c>
      <c r="R76" s="126">
        <f t="shared" si="15"/>
        <v>2.119179679147916E-3</v>
      </c>
    </row>
    <row r="77" spans="1:18" ht="16" thickBot="1" x14ac:dyDescent="0.4">
      <c r="A77" s="194"/>
      <c r="B77" s="2" t="s">
        <v>19</v>
      </c>
      <c r="C77" s="58">
        <v>28804462</v>
      </c>
      <c r="D77" s="126">
        <f t="shared" si="8"/>
        <v>0.99495336274093438</v>
      </c>
      <c r="E77" s="58">
        <v>159470164</v>
      </c>
      <c r="F77" s="126">
        <f t="shared" si="9"/>
        <v>0.99231165535639754</v>
      </c>
      <c r="G77" s="58">
        <v>110411</v>
      </c>
      <c r="H77" s="126">
        <f t="shared" si="10"/>
        <v>3.8137770368212157E-3</v>
      </c>
      <c r="I77" s="58">
        <v>833000</v>
      </c>
      <c r="J77" s="126">
        <f t="shared" si="11"/>
        <v>5.1833872128699832E-3</v>
      </c>
      <c r="K77" s="58">
        <v>21522</v>
      </c>
      <c r="L77" s="126">
        <f t="shared" si="12"/>
        <v>7.4340518052065652E-4</v>
      </c>
      <c r="M77" s="58">
        <v>204328</v>
      </c>
      <c r="N77" s="126">
        <f t="shared" si="13"/>
        <v>1.2714419476966361E-3</v>
      </c>
      <c r="O77" s="58">
        <v>14170</v>
      </c>
      <c r="P77" s="126">
        <f t="shared" si="14"/>
        <v>4.8945504172371072E-4</v>
      </c>
      <c r="Q77" s="58">
        <v>198233</v>
      </c>
      <c r="R77" s="126">
        <f t="shared" si="15"/>
        <v>1.2335154830358408E-3</v>
      </c>
    </row>
    <row r="78" spans="1:18" ht="16" thickBot="1" x14ac:dyDescent="0.4">
      <c r="A78" s="194"/>
      <c r="B78" s="2" t="s">
        <v>20</v>
      </c>
      <c r="C78" s="58">
        <v>29019274</v>
      </c>
      <c r="D78" s="126">
        <f t="shared" si="8"/>
        <v>0.99362985834496709</v>
      </c>
      <c r="E78" s="58">
        <v>160023790</v>
      </c>
      <c r="F78" s="126">
        <f t="shared" si="9"/>
        <v>0.98660434868275038</v>
      </c>
      <c r="G78" s="58">
        <v>129521</v>
      </c>
      <c r="H78" s="126">
        <f t="shared" si="10"/>
        <v>4.4348433004457134E-3</v>
      </c>
      <c r="I78" s="58">
        <v>1388279</v>
      </c>
      <c r="J78" s="126">
        <f t="shared" si="11"/>
        <v>8.5592404640893703E-3</v>
      </c>
      <c r="K78" s="58">
        <v>27241</v>
      </c>
      <c r="L78" s="126">
        <f t="shared" si="12"/>
        <v>9.327411489059047E-4</v>
      </c>
      <c r="M78" s="58">
        <v>299371</v>
      </c>
      <c r="N78" s="126">
        <f t="shared" si="13"/>
        <v>1.845730128435926E-3</v>
      </c>
      <c r="O78" s="58">
        <v>29280</v>
      </c>
      <c r="P78" s="126">
        <f t="shared" si="14"/>
        <v>1.0025572056813219E-3</v>
      </c>
      <c r="Q78" s="58">
        <v>485078</v>
      </c>
      <c r="R78" s="126">
        <f t="shared" si="15"/>
        <v>2.9906807247243126E-3</v>
      </c>
    </row>
    <row r="79" spans="1:18" ht="16" thickBot="1" x14ac:dyDescent="0.4">
      <c r="A79" s="194"/>
      <c r="B79" s="2" t="s">
        <v>21</v>
      </c>
      <c r="C79" s="58">
        <v>29522239</v>
      </c>
      <c r="D79" s="126">
        <f t="shared" si="8"/>
        <v>0.99098467034115523</v>
      </c>
      <c r="E79" s="58">
        <v>164633663</v>
      </c>
      <c r="F79" s="126">
        <f t="shared" si="9"/>
        <v>0.97984731101074618</v>
      </c>
      <c r="G79" s="58">
        <v>181985</v>
      </c>
      <c r="H79" s="126">
        <f t="shared" si="10"/>
        <v>6.1087624563988903E-3</v>
      </c>
      <c r="I79" s="58">
        <v>2003751</v>
      </c>
      <c r="J79" s="126">
        <f t="shared" si="11"/>
        <v>1.1925690004753728E-2</v>
      </c>
      <c r="K79" s="58">
        <v>36814</v>
      </c>
      <c r="L79" s="126">
        <f t="shared" si="12"/>
        <v>1.2357500951719579E-3</v>
      </c>
      <c r="M79" s="58">
        <v>418595</v>
      </c>
      <c r="N79" s="126">
        <f t="shared" si="13"/>
        <v>2.4913445869970303E-3</v>
      </c>
      <c r="O79" s="58">
        <v>49775</v>
      </c>
      <c r="P79" s="126">
        <f t="shared" si="14"/>
        <v>1.6708171072739775E-3</v>
      </c>
      <c r="Q79" s="58">
        <v>963703</v>
      </c>
      <c r="R79" s="126">
        <f t="shared" si="15"/>
        <v>5.7356543975030736E-3</v>
      </c>
    </row>
    <row r="80" spans="1:18" ht="16" thickBot="1" x14ac:dyDescent="0.4">
      <c r="A80" s="195"/>
      <c r="B80" s="2" t="s">
        <v>68</v>
      </c>
      <c r="C80" s="58">
        <v>31738509</v>
      </c>
      <c r="D80" s="126">
        <f t="shared" si="8"/>
        <v>0.99215448402213935</v>
      </c>
      <c r="E80" s="58">
        <v>166901807</v>
      </c>
      <c r="F80" s="126">
        <f t="shared" si="9"/>
        <v>0.98167387063775902</v>
      </c>
      <c r="G80" s="58">
        <v>169352</v>
      </c>
      <c r="H80" s="126">
        <f t="shared" si="10"/>
        <v>5.2939899028690146E-3</v>
      </c>
      <c r="I80" s="58">
        <v>1751020</v>
      </c>
      <c r="J80" s="126">
        <f t="shared" si="11"/>
        <v>1.0299053149041872E-2</v>
      </c>
      <c r="K80" s="58">
        <v>36572</v>
      </c>
      <c r="L80" s="126">
        <f t="shared" si="12"/>
        <v>1.1432507364998678E-3</v>
      </c>
      <c r="M80" s="58">
        <v>411525</v>
      </c>
      <c r="N80" s="126">
        <f t="shared" si="13"/>
        <v>2.4204851156237259E-3</v>
      </c>
      <c r="O80" s="58">
        <v>45050</v>
      </c>
      <c r="P80" s="126">
        <f t="shared" si="14"/>
        <v>1.4082753384917163E-3</v>
      </c>
      <c r="Q80" s="58">
        <v>953219</v>
      </c>
      <c r="R80" s="126">
        <f t="shared" si="15"/>
        <v>5.6065910975754384E-3</v>
      </c>
    </row>
  </sheetData>
  <mergeCells count="8">
    <mergeCell ref="O3:R3"/>
    <mergeCell ref="A5:A27"/>
    <mergeCell ref="A28:A44"/>
    <mergeCell ref="A45:A57"/>
    <mergeCell ref="A58:A80"/>
    <mergeCell ref="C3:F3"/>
    <mergeCell ref="G3:J3"/>
    <mergeCell ref="K3:N3"/>
  </mergeCells>
  <pageMargins left="0.70866141732283472" right="0.70866141732283472" top="0.74803149606299213" bottom="0.74803149606299213" header="0.31496062992125984" footer="0.31496062992125984"/>
  <pageSetup paperSize="9" scale="39" orientation="landscape" r:id="rId1"/>
  <headerFooter>
    <oddHeader>&amp;CMethodological changes to HES - Data Tables v3.0</oddHeader>
    <oddFooter>&amp;LCopyright © 2020 NHS Digital&amp;RPage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FD496-F9AB-4092-A3E9-0FB2DB5AE39F}">
  <sheetPr>
    <pageSetUpPr fitToPage="1"/>
  </sheetPr>
  <dimension ref="A1:P83"/>
  <sheetViews>
    <sheetView showGridLines="0" zoomScaleNormal="100" workbookViewId="0">
      <selection activeCell="A36" sqref="A36:B36"/>
    </sheetView>
  </sheetViews>
  <sheetFormatPr defaultColWidth="8.84375" defaultRowHeight="12.5" x14ac:dyDescent="0.25"/>
  <cols>
    <col min="1" max="5" width="16.765625" style="38" customWidth="1"/>
    <col min="6" max="6" width="5.4609375" style="38" customWidth="1"/>
    <col min="7" max="7" width="14.53515625" style="38" customWidth="1"/>
    <col min="8" max="9" width="8.84375" style="38"/>
    <col min="10" max="10" width="14.53515625" style="38" customWidth="1"/>
    <col min="11" max="11" width="14.53515625" style="82" customWidth="1"/>
    <col min="12" max="12" width="8.84375" style="38"/>
    <col min="13" max="13" width="23.53515625" style="38" bestFit="1" customWidth="1"/>
    <col min="14" max="16384" width="8.84375" style="38"/>
  </cols>
  <sheetData>
    <row r="1" spans="1:11" customFormat="1" ht="15.5" x14ac:dyDescent="0.35">
      <c r="A1" s="37" t="s">
        <v>143</v>
      </c>
    </row>
    <row r="3" spans="1:11" ht="39" x14ac:dyDescent="0.3">
      <c r="A3" s="45" t="s">
        <v>141</v>
      </c>
      <c r="B3" s="45" t="s">
        <v>142</v>
      </c>
      <c r="C3" s="46" t="s">
        <v>37</v>
      </c>
      <c r="D3" s="45" t="s">
        <v>82</v>
      </c>
      <c r="E3" s="46" t="s">
        <v>37</v>
      </c>
    </row>
    <row r="4" spans="1:11" x14ac:dyDescent="0.25">
      <c r="A4" s="47">
        <v>1</v>
      </c>
      <c r="B4" s="47">
        <v>67845160</v>
      </c>
      <c r="C4" s="48">
        <v>0.98599059558007818</v>
      </c>
      <c r="D4" s="47">
        <v>383779542</v>
      </c>
      <c r="E4" s="48">
        <v>0.97820848490202683</v>
      </c>
      <c r="G4" s="77"/>
    </row>
    <row r="5" spans="1:11" x14ac:dyDescent="0.25">
      <c r="A5" s="47">
        <v>2</v>
      </c>
      <c r="B5" s="47">
        <v>915788</v>
      </c>
      <c r="C5" s="48">
        <v>1.3309104961136338E-2</v>
      </c>
      <c r="D5" s="47">
        <v>7123111</v>
      </c>
      <c r="E5" s="48">
        <v>1.8155964183987069E-2</v>
      </c>
    </row>
    <row r="6" spans="1:11" x14ac:dyDescent="0.25">
      <c r="A6" s="47">
        <v>3</v>
      </c>
      <c r="B6" s="47">
        <v>31741</v>
      </c>
      <c r="C6" s="48">
        <v>4.6129049580408181E-4</v>
      </c>
      <c r="D6" s="47">
        <v>440017</v>
      </c>
      <c r="E6" s="48">
        <v>1.1215510880492299E-3</v>
      </c>
    </row>
    <row r="7" spans="1:11" x14ac:dyDescent="0.25">
      <c r="A7" s="47">
        <v>4</v>
      </c>
      <c r="B7" s="47">
        <v>5947</v>
      </c>
      <c r="C7" s="48">
        <v>8.6427477979486304E-5</v>
      </c>
      <c r="D7" s="47">
        <v>96332</v>
      </c>
      <c r="E7" s="48">
        <v>2.4553883012237802E-4</v>
      </c>
    </row>
    <row r="8" spans="1:11" x14ac:dyDescent="0.25">
      <c r="A8" s="47">
        <v>5</v>
      </c>
      <c r="B8" s="47">
        <v>2721</v>
      </c>
      <c r="C8" s="48">
        <v>3.9544168081752516E-5</v>
      </c>
      <c r="D8" s="47">
        <v>49885</v>
      </c>
      <c r="E8" s="48">
        <v>1.2715094195755127E-4</v>
      </c>
    </row>
    <row r="9" spans="1:11" x14ac:dyDescent="0.25">
      <c r="A9" s="47">
        <v>6</v>
      </c>
      <c r="B9" s="47">
        <v>1710</v>
      </c>
      <c r="C9" s="48">
        <v>2.4851351495698937E-5</v>
      </c>
      <c r="D9" s="47">
        <v>32365</v>
      </c>
      <c r="E9" s="48">
        <v>8.2494542176128022E-5</v>
      </c>
    </row>
    <row r="10" spans="1:11" x14ac:dyDescent="0.25">
      <c r="A10" s="47">
        <v>7</v>
      </c>
      <c r="B10" s="47">
        <v>1191</v>
      </c>
      <c r="C10" s="48">
        <v>1.7308748322442943E-5</v>
      </c>
      <c r="D10" s="47">
        <v>28925</v>
      </c>
      <c r="E10" s="48">
        <v>7.3726390620871415E-5</v>
      </c>
    </row>
    <row r="11" spans="1:11" x14ac:dyDescent="0.25">
      <c r="A11" s="47">
        <v>8</v>
      </c>
      <c r="B11" s="47">
        <v>866</v>
      </c>
      <c r="C11" s="48">
        <v>1.258553824285104E-5</v>
      </c>
      <c r="D11" s="47">
        <v>19635</v>
      </c>
      <c r="E11" s="48">
        <v>5.0047283659146421E-5</v>
      </c>
    </row>
    <row r="12" spans="1:11" ht="18" x14ac:dyDescent="0.4">
      <c r="A12" s="47">
        <v>9</v>
      </c>
      <c r="B12" s="47">
        <v>643</v>
      </c>
      <c r="C12" s="48">
        <v>9.3446894805464417E-6</v>
      </c>
      <c r="D12" s="47">
        <v>15190</v>
      </c>
      <c r="E12" s="48">
        <v>3.8717506431496513E-5</v>
      </c>
      <c r="K12" s="40"/>
    </row>
    <row r="13" spans="1:11" ht="18" x14ac:dyDescent="0.4">
      <c r="A13" s="47">
        <v>10</v>
      </c>
      <c r="B13" s="47">
        <v>544</v>
      </c>
      <c r="C13" s="48">
        <v>7.9059270255322925E-6</v>
      </c>
      <c r="D13" s="47">
        <v>20092</v>
      </c>
      <c r="E13" s="48">
        <v>5.1212122397737193E-5</v>
      </c>
      <c r="K13" s="41"/>
    </row>
    <row r="14" spans="1:11" ht="18" x14ac:dyDescent="0.4">
      <c r="A14" s="47">
        <v>11</v>
      </c>
      <c r="B14" s="47">
        <v>446</v>
      </c>
      <c r="C14" s="48">
        <v>6.4816975246091963E-6</v>
      </c>
      <c r="D14" s="47">
        <v>25990</v>
      </c>
      <c r="E14" s="48">
        <v>6.6245424104976588E-5</v>
      </c>
      <c r="K14" s="42"/>
    </row>
    <row r="15" spans="1:11" x14ac:dyDescent="0.25">
      <c r="A15" s="47">
        <v>12</v>
      </c>
      <c r="B15" s="47">
        <v>365</v>
      </c>
      <c r="C15" s="48">
        <v>5.3045282432339834E-6</v>
      </c>
      <c r="D15" s="47">
        <v>33866</v>
      </c>
      <c r="E15" s="48">
        <v>8.6320412956488544E-5</v>
      </c>
    </row>
    <row r="16" spans="1:11" ht="13" x14ac:dyDescent="0.3">
      <c r="A16" s="47">
        <v>13</v>
      </c>
      <c r="B16" s="47">
        <v>332</v>
      </c>
      <c r="C16" s="48">
        <v>4.8249407582292673E-6</v>
      </c>
      <c r="D16" s="47">
        <v>67761</v>
      </c>
      <c r="E16" s="48">
        <v>1.7271474346969293E-4</v>
      </c>
      <c r="G16" s="43"/>
      <c r="J16" s="44"/>
    </row>
    <row r="17" spans="1:11" x14ac:dyDescent="0.25">
      <c r="A17" s="47">
        <v>14</v>
      </c>
      <c r="B17" s="47">
        <v>422</v>
      </c>
      <c r="C17" s="48">
        <v>6.1329066264239479E-6</v>
      </c>
      <c r="D17" s="47">
        <v>184036</v>
      </c>
      <c r="E17" s="48">
        <v>4.6908591268116475E-4</v>
      </c>
    </row>
    <row r="18" spans="1:11" x14ac:dyDescent="0.25">
      <c r="A18" s="47">
        <v>15</v>
      </c>
      <c r="B18" s="47">
        <v>379</v>
      </c>
      <c r="C18" s="48">
        <v>5.5079896005087119E-6</v>
      </c>
      <c r="D18" s="47">
        <v>216540</v>
      </c>
      <c r="E18" s="48">
        <v>5.5193474935327552E-4</v>
      </c>
    </row>
    <row r="19" spans="1:11" ht="18" x14ac:dyDescent="0.4">
      <c r="A19" s="47">
        <v>16</v>
      </c>
      <c r="B19" s="47">
        <v>209</v>
      </c>
      <c r="C19" s="48">
        <v>3.0373874050298701E-6</v>
      </c>
      <c r="D19" s="47">
        <v>97827</v>
      </c>
      <c r="E19" s="48">
        <v>2.4934940761514216E-4</v>
      </c>
      <c r="K19" s="40"/>
    </row>
    <row r="20" spans="1:11" ht="18" x14ac:dyDescent="0.4">
      <c r="A20" s="47">
        <v>17</v>
      </c>
      <c r="B20" s="47">
        <v>164</v>
      </c>
      <c r="C20" s="48">
        <v>2.3834044709325297E-6</v>
      </c>
      <c r="D20" s="47">
        <v>49621</v>
      </c>
      <c r="E20" s="48">
        <v>1.2647803730331063E-4</v>
      </c>
      <c r="K20" s="41"/>
    </row>
    <row r="21" spans="1:11" ht="18" x14ac:dyDescent="0.4">
      <c r="A21" s="47">
        <v>18</v>
      </c>
      <c r="B21" s="47">
        <v>106</v>
      </c>
      <c r="C21" s="48">
        <v>1.5404931336515131E-6</v>
      </c>
      <c r="D21" s="47">
        <v>5713</v>
      </c>
      <c r="E21" s="48">
        <v>1.4561758673017748E-5</v>
      </c>
      <c r="K21" s="42"/>
    </row>
    <row r="22" spans="1:11" x14ac:dyDescent="0.25">
      <c r="A22" s="47">
        <v>19</v>
      </c>
      <c r="B22" s="47">
        <v>68</v>
      </c>
      <c r="C22" s="48">
        <v>9.8824087819153656E-7</v>
      </c>
      <c r="D22" s="47">
        <v>4575</v>
      </c>
      <c r="E22" s="48">
        <v>1.1661131792238088E-5</v>
      </c>
    </row>
    <row r="23" spans="1:11" ht="13" x14ac:dyDescent="0.3">
      <c r="A23" s="47">
        <v>20</v>
      </c>
      <c r="B23" s="47">
        <v>37</v>
      </c>
      <c r="C23" s="48">
        <v>5.3771930136892433E-7</v>
      </c>
      <c r="D23" s="47">
        <v>2940</v>
      </c>
      <c r="E23" s="48">
        <v>7.4937109222251324E-6</v>
      </c>
      <c r="G23" s="43"/>
      <c r="J23" s="44"/>
    </row>
    <row r="24" spans="1:11" x14ac:dyDescent="0.25">
      <c r="A24" s="47">
        <v>21</v>
      </c>
      <c r="B24" s="47">
        <v>33</v>
      </c>
      <c r="C24" s="48">
        <v>4.7958748500471634E-7</v>
      </c>
      <c r="D24" s="47">
        <v>2091</v>
      </c>
      <c r="E24" s="48">
        <v>5.3297107273376701E-6</v>
      </c>
    </row>
    <row r="25" spans="1:11" x14ac:dyDescent="0.25">
      <c r="A25" s="47">
        <v>22</v>
      </c>
      <c r="B25" s="47">
        <v>39</v>
      </c>
      <c r="C25" s="48">
        <v>5.6678520955102833E-7</v>
      </c>
      <c r="D25" s="47">
        <v>3881</v>
      </c>
      <c r="E25" s="48">
        <v>9.8922081935903865E-6</v>
      </c>
    </row>
    <row r="26" spans="1:11" x14ac:dyDescent="0.25">
      <c r="A26" s="47">
        <v>23</v>
      </c>
      <c r="B26" s="47">
        <v>26</v>
      </c>
      <c r="C26" s="48">
        <v>3.7785680636735224E-7</v>
      </c>
      <c r="D26" s="47">
        <v>1329</v>
      </c>
      <c r="E26" s="48">
        <v>3.3874632025976871E-6</v>
      </c>
    </row>
    <row r="27" spans="1:11" ht="18" x14ac:dyDescent="0.4">
      <c r="A27" s="47">
        <v>24</v>
      </c>
      <c r="B27" s="47">
        <v>20</v>
      </c>
      <c r="C27" s="48">
        <v>2.9065908182104019E-7</v>
      </c>
      <c r="D27" s="47">
        <v>616</v>
      </c>
      <c r="E27" s="48">
        <v>1.5701108598947896E-6</v>
      </c>
      <c r="K27" s="40"/>
    </row>
    <row r="28" spans="1:11" ht="18" x14ac:dyDescent="0.4">
      <c r="A28" s="47">
        <v>25</v>
      </c>
      <c r="B28" s="47">
        <v>21</v>
      </c>
      <c r="C28" s="48">
        <v>3.0519203591209219E-7</v>
      </c>
      <c r="D28" s="47">
        <v>803</v>
      </c>
      <c r="E28" s="48">
        <v>2.0467516566485651E-6</v>
      </c>
      <c r="H28" s="44"/>
      <c r="K28" s="41"/>
    </row>
    <row r="29" spans="1:11" ht="18" x14ac:dyDescent="0.4">
      <c r="A29" s="47">
        <v>26</v>
      </c>
      <c r="B29" s="47">
        <v>12</v>
      </c>
      <c r="C29" s="48">
        <v>1.7439544909262412E-7</v>
      </c>
      <c r="D29" s="47">
        <v>682</v>
      </c>
      <c r="E29" s="48">
        <v>1.7383370234549455E-6</v>
      </c>
      <c r="K29" s="42"/>
    </row>
    <row r="30" spans="1:11" x14ac:dyDescent="0.25">
      <c r="A30" s="47">
        <v>27</v>
      </c>
      <c r="B30" s="47">
        <v>5</v>
      </c>
      <c r="C30" s="48">
        <v>7.2664770455260048E-8</v>
      </c>
      <c r="D30" s="47">
        <v>934</v>
      </c>
      <c r="E30" s="48">
        <v>2.3806551025028139E-6</v>
      </c>
    </row>
    <row r="31" spans="1:11" ht="13" x14ac:dyDescent="0.3">
      <c r="A31" s="47">
        <v>28</v>
      </c>
      <c r="B31" s="47">
        <v>9</v>
      </c>
      <c r="C31" s="48">
        <v>1.307965868194681E-7</v>
      </c>
      <c r="D31" s="47">
        <v>2552</v>
      </c>
      <c r="E31" s="48">
        <v>6.5047449909926994E-6</v>
      </c>
      <c r="G31" s="43"/>
      <c r="J31" s="44"/>
    </row>
    <row r="32" spans="1:11" x14ac:dyDescent="0.25">
      <c r="A32" s="47">
        <v>29</v>
      </c>
      <c r="B32" s="47">
        <v>11</v>
      </c>
      <c r="C32" s="48">
        <v>1.5986249500157209E-7</v>
      </c>
      <c r="D32" s="47">
        <v>748</v>
      </c>
      <c r="E32" s="48">
        <v>1.9065631870151016E-6</v>
      </c>
    </row>
    <row r="33" spans="1:16" x14ac:dyDescent="0.25">
      <c r="A33" s="47">
        <v>30</v>
      </c>
      <c r="B33" s="47">
        <v>7</v>
      </c>
      <c r="C33" s="48">
        <v>1.0173067863736406E-7</v>
      </c>
      <c r="D33" s="47">
        <v>1290</v>
      </c>
      <c r="E33" s="48">
        <v>3.2880568332212314E-6</v>
      </c>
    </row>
    <row r="34" spans="1:16" x14ac:dyDescent="0.25">
      <c r="A34" s="47">
        <v>31</v>
      </c>
      <c r="B34" s="47">
        <v>2</v>
      </c>
      <c r="C34" s="48">
        <v>2.9065908182104018E-8</v>
      </c>
      <c r="D34" s="47">
        <v>75</v>
      </c>
      <c r="E34" s="48">
        <v>1.9116609495472276E-7</v>
      </c>
    </row>
    <row r="35" spans="1:16" ht="18" x14ac:dyDescent="0.4">
      <c r="A35" s="47">
        <v>32</v>
      </c>
      <c r="B35" s="47">
        <v>1</v>
      </c>
      <c r="C35" s="48">
        <v>1.4532954091052009E-8</v>
      </c>
      <c r="D35" s="47">
        <v>66</v>
      </c>
      <c r="E35" s="48">
        <v>1.6822616356015601E-7</v>
      </c>
      <c r="K35" s="40"/>
    </row>
    <row r="36" spans="1:16" ht="18" x14ac:dyDescent="0.4">
      <c r="A36" s="47">
        <v>33</v>
      </c>
      <c r="B36" s="47">
        <v>5</v>
      </c>
      <c r="C36" s="48">
        <v>7.2664770455260048E-8</v>
      </c>
      <c r="D36" s="47">
        <v>221</v>
      </c>
      <c r="E36" s="48">
        <v>5.6330275979991634E-7</v>
      </c>
      <c r="K36" s="41"/>
    </row>
    <row r="37" spans="1:16" ht="18" x14ac:dyDescent="0.4">
      <c r="A37" s="47">
        <v>34</v>
      </c>
      <c r="B37" s="47">
        <v>7</v>
      </c>
      <c r="C37" s="48">
        <v>1.0173067863736406E-7</v>
      </c>
      <c r="D37" s="47">
        <v>594</v>
      </c>
      <c r="E37" s="48">
        <v>1.5140354720414042E-6</v>
      </c>
      <c r="K37" s="42"/>
    </row>
    <row r="38" spans="1:16" x14ac:dyDescent="0.25">
      <c r="A38" s="47">
        <v>35</v>
      </c>
      <c r="B38" s="47">
        <v>9</v>
      </c>
      <c r="C38" s="48">
        <v>1.307965868194681E-7</v>
      </c>
      <c r="D38" s="47">
        <v>620</v>
      </c>
      <c r="E38" s="48">
        <v>1.5803063849590414E-6</v>
      </c>
    </row>
    <row r="39" spans="1:16" ht="13" x14ac:dyDescent="0.3">
      <c r="A39" s="47">
        <v>36</v>
      </c>
      <c r="B39" s="47">
        <v>4</v>
      </c>
      <c r="C39" s="48">
        <v>5.8131816364208036E-8</v>
      </c>
      <c r="D39" s="47">
        <v>168</v>
      </c>
      <c r="E39" s="48">
        <v>4.2821205269857896E-7</v>
      </c>
      <c r="G39" s="43"/>
      <c r="J39" s="44"/>
    </row>
    <row r="40" spans="1:16" x14ac:dyDescent="0.25">
      <c r="A40" s="47">
        <v>37</v>
      </c>
      <c r="B40" s="47">
        <v>4</v>
      </c>
      <c r="C40" s="48">
        <v>5.8131816364208036E-8</v>
      </c>
      <c r="D40" s="47">
        <v>699</v>
      </c>
      <c r="E40" s="48">
        <v>1.781668004978016E-6</v>
      </c>
    </row>
    <row r="41" spans="1:16" x14ac:dyDescent="0.25">
      <c r="A41" s="47">
        <v>38</v>
      </c>
      <c r="B41" s="47">
        <v>6</v>
      </c>
      <c r="C41" s="48">
        <v>8.719772454631206E-8</v>
      </c>
      <c r="D41" s="47">
        <v>991</v>
      </c>
      <c r="E41" s="48">
        <v>2.5259413346684035E-6</v>
      </c>
      <c r="M41" s="83"/>
      <c r="N41" s="83"/>
      <c r="O41" s="83"/>
      <c r="P41" s="83"/>
    </row>
    <row r="42" spans="1:16" x14ac:dyDescent="0.25">
      <c r="A42" s="47">
        <v>39</v>
      </c>
      <c r="B42" s="47">
        <v>3</v>
      </c>
      <c r="C42" s="48">
        <v>4.359886227315603E-8</v>
      </c>
      <c r="D42" s="47">
        <v>204</v>
      </c>
      <c r="E42" s="48">
        <v>5.1997177827684595E-7</v>
      </c>
      <c r="M42" s="83"/>
      <c r="N42" s="84"/>
      <c r="O42" s="85"/>
      <c r="P42" s="83"/>
    </row>
    <row r="43" spans="1:16" x14ac:dyDescent="0.25">
      <c r="A43" s="47">
        <v>40</v>
      </c>
      <c r="B43" s="47">
        <v>4</v>
      </c>
      <c r="C43" s="48">
        <v>5.8131816364208036E-8</v>
      </c>
      <c r="D43" s="47">
        <v>269</v>
      </c>
      <c r="E43" s="48">
        <v>6.8564906057093899E-7</v>
      </c>
      <c r="M43" s="83"/>
      <c r="N43" s="84"/>
      <c r="O43" s="86"/>
      <c r="P43" s="83"/>
    </row>
    <row r="44" spans="1:16" x14ac:dyDescent="0.25">
      <c r="A44" s="47">
        <v>41</v>
      </c>
      <c r="B44" s="47">
        <v>4</v>
      </c>
      <c r="C44" s="48">
        <v>5.8131816364208036E-8</v>
      </c>
      <c r="D44" s="47">
        <v>678</v>
      </c>
      <c r="E44" s="48">
        <v>1.7281414983906937E-6</v>
      </c>
      <c r="M44" s="83"/>
      <c r="N44" s="84"/>
      <c r="O44" s="86"/>
      <c r="P44" s="83"/>
    </row>
    <row r="45" spans="1:16" x14ac:dyDescent="0.25">
      <c r="A45" s="47">
        <v>42</v>
      </c>
      <c r="B45" s="47">
        <v>2</v>
      </c>
      <c r="C45" s="48">
        <v>2.9065908182104018E-8</v>
      </c>
      <c r="D45" s="47">
        <v>163</v>
      </c>
      <c r="E45" s="48">
        <v>4.1546764636826413E-7</v>
      </c>
      <c r="M45" s="83"/>
      <c r="N45" s="84"/>
      <c r="O45" s="86"/>
      <c r="P45" s="83"/>
    </row>
    <row r="46" spans="1:16" x14ac:dyDescent="0.25">
      <c r="A46" s="47">
        <v>43</v>
      </c>
      <c r="B46" s="47">
        <v>1</v>
      </c>
      <c r="C46" s="48">
        <v>1.4532954091052009E-8</v>
      </c>
      <c r="D46" s="47">
        <v>55</v>
      </c>
      <c r="E46" s="48">
        <v>1.4018846963346335E-7</v>
      </c>
      <c r="M46" s="83"/>
      <c r="N46" s="84"/>
      <c r="O46" s="86"/>
      <c r="P46" s="83"/>
    </row>
    <row r="47" spans="1:16" x14ac:dyDescent="0.25">
      <c r="A47" s="47">
        <v>44</v>
      </c>
      <c r="B47" s="47">
        <v>4</v>
      </c>
      <c r="C47" s="48">
        <v>5.8131816364208036E-8</v>
      </c>
      <c r="D47" s="47">
        <v>176</v>
      </c>
      <c r="E47" s="48">
        <v>4.4860310282708274E-7</v>
      </c>
      <c r="M47" s="83"/>
      <c r="N47" s="84"/>
      <c r="O47" s="86"/>
      <c r="P47" s="83"/>
    </row>
    <row r="48" spans="1:16" x14ac:dyDescent="0.25">
      <c r="A48" s="47">
        <v>45</v>
      </c>
      <c r="B48" s="47">
        <v>3</v>
      </c>
      <c r="C48" s="48">
        <v>4.359886227315603E-8</v>
      </c>
      <c r="D48" s="47">
        <v>176</v>
      </c>
      <c r="E48" s="48">
        <v>4.4860310282708274E-7</v>
      </c>
      <c r="M48" s="83"/>
      <c r="N48" s="84"/>
      <c r="O48" s="86"/>
      <c r="P48" s="83"/>
    </row>
    <row r="49" spans="1:15" x14ac:dyDescent="0.25">
      <c r="A49" s="47">
        <v>46</v>
      </c>
      <c r="B49" s="47">
        <v>2</v>
      </c>
      <c r="C49" s="48">
        <v>2.9065908182104018E-8</v>
      </c>
      <c r="D49" s="47">
        <v>92</v>
      </c>
      <c r="E49" s="48">
        <v>2.3449707647779326E-7</v>
      </c>
      <c r="M49" s="83"/>
      <c r="N49" s="84"/>
      <c r="O49" s="86"/>
    </row>
    <row r="50" spans="1:15" x14ac:dyDescent="0.25">
      <c r="A50" s="47">
        <v>47</v>
      </c>
      <c r="B50" s="47">
        <v>3</v>
      </c>
      <c r="C50" s="48">
        <v>4.359886227315603E-8</v>
      </c>
      <c r="D50" s="47">
        <v>167</v>
      </c>
      <c r="E50" s="48">
        <v>4.2566317143251602E-7</v>
      </c>
      <c r="M50" s="83"/>
      <c r="N50" s="83"/>
      <c r="O50" s="83"/>
    </row>
    <row r="51" spans="1:15" x14ac:dyDescent="0.25">
      <c r="A51" s="47">
        <v>48</v>
      </c>
      <c r="B51" s="47">
        <v>3</v>
      </c>
      <c r="C51" s="48">
        <v>4.359886227315603E-8</v>
      </c>
      <c r="D51" s="47">
        <v>151</v>
      </c>
      <c r="E51" s="48">
        <v>3.8488107117550847E-7</v>
      </c>
      <c r="M51" s="83"/>
      <c r="N51" s="83"/>
      <c r="O51" s="83"/>
    </row>
    <row r="52" spans="1:15" x14ac:dyDescent="0.25">
      <c r="A52" s="47">
        <v>49</v>
      </c>
      <c r="B52" s="47">
        <v>5</v>
      </c>
      <c r="C52" s="48">
        <v>7.2664770455260048E-8</v>
      </c>
      <c r="D52" s="47">
        <v>719</v>
      </c>
      <c r="E52" s="48">
        <v>1.8326456302992756E-6</v>
      </c>
      <c r="M52" s="83"/>
      <c r="N52" s="83"/>
      <c r="O52" s="83"/>
    </row>
    <row r="53" spans="1:15" x14ac:dyDescent="0.25">
      <c r="A53" s="47">
        <v>50</v>
      </c>
      <c r="B53" s="47">
        <v>4</v>
      </c>
      <c r="C53" s="48">
        <v>5.8131816364208036E-8</v>
      </c>
      <c r="D53" s="47">
        <v>553</v>
      </c>
      <c r="E53" s="48">
        <v>1.4095313401328224E-6</v>
      </c>
      <c r="M53" s="83"/>
      <c r="N53" s="83"/>
      <c r="O53" s="83"/>
    </row>
    <row r="54" spans="1:15" x14ac:dyDescent="0.25">
      <c r="A54" s="47">
        <v>51</v>
      </c>
      <c r="B54" s="47">
        <v>2</v>
      </c>
      <c r="C54" s="48">
        <v>2.9065908182104018E-8</v>
      </c>
      <c r="D54" s="47">
        <v>150</v>
      </c>
      <c r="E54" s="48">
        <v>3.8233218990944552E-7</v>
      </c>
      <c r="M54" s="83"/>
      <c r="N54" s="84"/>
      <c r="O54" s="85"/>
    </row>
    <row r="55" spans="1:15" x14ac:dyDescent="0.25">
      <c r="A55" s="47">
        <v>52</v>
      </c>
      <c r="B55" s="47">
        <v>3</v>
      </c>
      <c r="C55" s="48">
        <v>4.359886227315603E-8</v>
      </c>
      <c r="D55" s="47">
        <v>1654</v>
      </c>
      <c r="E55" s="48">
        <v>4.2158496140681524E-6</v>
      </c>
      <c r="M55" s="83"/>
      <c r="N55" s="84"/>
      <c r="O55" s="86"/>
    </row>
    <row r="56" spans="1:15" x14ac:dyDescent="0.25">
      <c r="A56" s="47">
        <v>53</v>
      </c>
      <c r="B56" s="47">
        <v>1</v>
      </c>
      <c r="C56" s="48">
        <v>1.4532954091052009E-8</v>
      </c>
      <c r="D56" s="47">
        <v>262</v>
      </c>
      <c r="E56" s="48">
        <v>6.6780689170849816E-7</v>
      </c>
      <c r="M56" s="83"/>
      <c r="N56" s="83"/>
      <c r="O56" s="83"/>
    </row>
    <row r="57" spans="1:15" x14ac:dyDescent="0.25">
      <c r="A57" s="47">
        <v>54</v>
      </c>
      <c r="B57" s="47">
        <v>4</v>
      </c>
      <c r="C57" s="48">
        <v>5.8131816364208036E-8</v>
      </c>
      <c r="D57" s="47">
        <v>3035</v>
      </c>
      <c r="E57" s="48">
        <v>7.7358546425011135E-6</v>
      </c>
    </row>
    <row r="58" spans="1:15" x14ac:dyDescent="0.25">
      <c r="A58" s="47">
        <v>55</v>
      </c>
      <c r="B58" s="47">
        <v>1</v>
      </c>
      <c r="C58" s="48">
        <v>1.4532954091052009E-8</v>
      </c>
      <c r="D58" s="47">
        <v>67</v>
      </c>
      <c r="E58" s="48">
        <v>1.7077504482621899E-7</v>
      </c>
    </row>
    <row r="59" spans="1:15" x14ac:dyDescent="0.25">
      <c r="A59" s="47">
        <v>56</v>
      </c>
      <c r="B59" s="47">
        <v>2</v>
      </c>
      <c r="C59" s="48">
        <v>2.9065908182104018E-8</v>
      </c>
      <c r="D59" s="47">
        <v>112</v>
      </c>
      <c r="E59" s="48">
        <v>2.8547470179905264E-7</v>
      </c>
    </row>
    <row r="60" spans="1:15" x14ac:dyDescent="0.25">
      <c r="A60" s="47">
        <v>57</v>
      </c>
      <c r="B60" s="47">
        <v>1</v>
      </c>
      <c r="C60" s="48">
        <v>1.4532954091052009E-8</v>
      </c>
      <c r="D60" s="47">
        <v>67</v>
      </c>
      <c r="E60" s="48">
        <v>1.7077504482621899E-7</v>
      </c>
    </row>
    <row r="61" spans="1:15" x14ac:dyDescent="0.25">
      <c r="A61" s="47">
        <v>60</v>
      </c>
      <c r="B61" s="47">
        <v>1</v>
      </c>
      <c r="C61" s="48">
        <v>1.4532954091052009E-8</v>
      </c>
      <c r="D61" s="47">
        <v>232</v>
      </c>
      <c r="E61" s="48">
        <v>5.9134045372660906E-7</v>
      </c>
    </row>
    <row r="62" spans="1:15" x14ac:dyDescent="0.25">
      <c r="A62" s="47">
        <v>63</v>
      </c>
      <c r="B62" s="47">
        <v>1</v>
      </c>
      <c r="C62" s="48">
        <v>1.4532954091052009E-8</v>
      </c>
      <c r="D62" s="47">
        <v>682</v>
      </c>
      <c r="E62" s="48">
        <v>1.7383370234549455E-6</v>
      </c>
    </row>
    <row r="63" spans="1:15" x14ac:dyDescent="0.25">
      <c r="A63" s="47">
        <v>64</v>
      </c>
      <c r="B63" s="47">
        <v>1</v>
      </c>
      <c r="C63" s="48">
        <v>1.4532954091052009E-8</v>
      </c>
      <c r="D63" s="47">
        <v>68</v>
      </c>
      <c r="E63" s="48">
        <v>1.7332392609228196E-7</v>
      </c>
    </row>
    <row r="64" spans="1:15" x14ac:dyDescent="0.25">
      <c r="A64" s="47">
        <v>65</v>
      </c>
      <c r="B64" s="47">
        <v>1</v>
      </c>
      <c r="C64" s="48">
        <v>1.4532954091052009E-8</v>
      </c>
      <c r="D64" s="47">
        <v>90</v>
      </c>
      <c r="E64" s="48">
        <v>2.2939931394566731E-7</v>
      </c>
    </row>
    <row r="65" spans="1:5" x14ac:dyDescent="0.25">
      <c r="A65" s="47">
        <v>68</v>
      </c>
      <c r="B65" s="47">
        <v>1</v>
      </c>
      <c r="C65" s="48">
        <v>1.4532954091052009E-8</v>
      </c>
      <c r="D65" s="47">
        <v>68</v>
      </c>
      <c r="E65" s="48">
        <v>1.7332392609228196E-7</v>
      </c>
    </row>
    <row r="66" spans="1:5" x14ac:dyDescent="0.25">
      <c r="A66" s="47">
        <v>70</v>
      </c>
      <c r="B66" s="47">
        <v>1</v>
      </c>
      <c r="C66" s="48">
        <v>1.4532954091052009E-8</v>
      </c>
      <c r="D66" s="47">
        <v>256</v>
      </c>
      <c r="E66" s="48">
        <v>6.5251360411212038E-7</v>
      </c>
    </row>
    <row r="67" spans="1:5" x14ac:dyDescent="0.25">
      <c r="A67" s="47">
        <v>71</v>
      </c>
      <c r="B67" s="47">
        <v>1</v>
      </c>
      <c r="C67" s="48">
        <v>1.4532954091052009E-8</v>
      </c>
      <c r="D67" s="47">
        <v>119</v>
      </c>
      <c r="E67" s="48">
        <v>3.0331687066149342E-7</v>
      </c>
    </row>
    <row r="68" spans="1:5" x14ac:dyDescent="0.25">
      <c r="A68" s="47">
        <v>72</v>
      </c>
      <c r="B68" s="47">
        <v>1</v>
      </c>
      <c r="C68" s="48">
        <v>1.4532954091052009E-8</v>
      </c>
      <c r="D68" s="47">
        <v>553</v>
      </c>
      <c r="E68" s="48">
        <v>1.4095313401328224E-6</v>
      </c>
    </row>
    <row r="69" spans="1:5" x14ac:dyDescent="0.25">
      <c r="A69" s="47">
        <v>73</v>
      </c>
      <c r="B69" s="47">
        <v>1</v>
      </c>
      <c r="C69" s="48">
        <v>1.4532954091052009E-8</v>
      </c>
      <c r="D69" s="47">
        <v>90</v>
      </c>
      <c r="E69" s="48">
        <v>2.2939931394566731E-7</v>
      </c>
    </row>
    <row r="70" spans="1:5" x14ac:dyDescent="0.25">
      <c r="A70" s="47">
        <v>76</v>
      </c>
      <c r="B70" s="47">
        <v>1</v>
      </c>
      <c r="C70" s="48">
        <v>1.4532954091052009E-8</v>
      </c>
      <c r="D70" s="47">
        <v>87</v>
      </c>
      <c r="E70" s="48">
        <v>2.217526701474784E-7</v>
      </c>
    </row>
    <row r="71" spans="1:5" x14ac:dyDescent="0.25">
      <c r="A71" s="47">
        <v>79</v>
      </c>
      <c r="B71" s="47">
        <v>1</v>
      </c>
      <c r="C71" s="48">
        <v>1.4532954091052009E-8</v>
      </c>
      <c r="D71" s="47">
        <v>90</v>
      </c>
      <c r="E71" s="48">
        <v>2.2939931394566731E-7</v>
      </c>
    </row>
    <row r="72" spans="1:5" x14ac:dyDescent="0.25">
      <c r="A72" s="47">
        <v>81</v>
      </c>
      <c r="B72" s="47">
        <v>1</v>
      </c>
      <c r="C72" s="48">
        <v>1.4532954091052009E-8</v>
      </c>
      <c r="D72" s="47">
        <v>318</v>
      </c>
      <c r="E72" s="48">
        <v>8.1054424260802448E-7</v>
      </c>
    </row>
    <row r="73" spans="1:5" x14ac:dyDescent="0.25">
      <c r="A73" s="47">
        <v>82</v>
      </c>
      <c r="B73" s="47">
        <v>1</v>
      </c>
      <c r="C73" s="48">
        <v>1.4532954091052009E-8</v>
      </c>
      <c r="D73" s="47">
        <v>807</v>
      </c>
      <c r="E73" s="48">
        <v>2.0569471817128169E-6</v>
      </c>
    </row>
    <row r="74" spans="1:5" x14ac:dyDescent="0.25">
      <c r="A74" s="47">
        <v>83</v>
      </c>
      <c r="B74" s="47">
        <v>1</v>
      </c>
      <c r="C74" s="48">
        <v>1.4532954091052009E-8</v>
      </c>
      <c r="D74" s="47">
        <v>83</v>
      </c>
      <c r="E74" s="48">
        <v>2.1155714508322651E-7</v>
      </c>
    </row>
    <row r="75" spans="1:5" x14ac:dyDescent="0.25">
      <c r="A75" s="47">
        <v>84</v>
      </c>
      <c r="B75" s="47">
        <v>1</v>
      </c>
      <c r="C75" s="48">
        <v>1.4532954091052009E-8</v>
      </c>
      <c r="D75" s="47">
        <v>93</v>
      </c>
      <c r="E75" s="48">
        <v>2.3704595774385623E-7</v>
      </c>
    </row>
    <row r="76" spans="1:5" x14ac:dyDescent="0.25">
      <c r="A76" s="47">
        <v>101</v>
      </c>
      <c r="B76" s="47">
        <v>1</v>
      </c>
      <c r="C76" s="48">
        <v>1.4532954091052009E-8</v>
      </c>
      <c r="D76" s="47">
        <v>141</v>
      </c>
      <c r="E76" s="48">
        <v>3.593922585148788E-7</v>
      </c>
    </row>
    <row r="77" spans="1:5" x14ac:dyDescent="0.25">
      <c r="A77" s="47">
        <v>103</v>
      </c>
      <c r="B77" s="47">
        <v>1</v>
      </c>
      <c r="C77" s="48">
        <v>1.4532954091052009E-8</v>
      </c>
      <c r="D77" s="47">
        <v>345</v>
      </c>
      <c r="E77" s="48">
        <v>8.7936403679172464E-7</v>
      </c>
    </row>
    <row r="78" spans="1:5" x14ac:dyDescent="0.25">
      <c r="A78" s="47">
        <v>130</v>
      </c>
      <c r="B78" s="47">
        <v>1</v>
      </c>
      <c r="C78" s="48">
        <v>1.4532954091052009E-8</v>
      </c>
      <c r="D78" s="47">
        <v>130</v>
      </c>
      <c r="E78" s="48">
        <v>3.3135456458818614E-7</v>
      </c>
    </row>
    <row r="79" spans="1:5" x14ac:dyDescent="0.25">
      <c r="A79" s="47">
        <v>157</v>
      </c>
      <c r="B79" s="47">
        <v>1</v>
      </c>
      <c r="C79" s="48">
        <v>1.4532954091052009E-8</v>
      </c>
      <c r="D79" s="47">
        <v>168</v>
      </c>
      <c r="E79" s="48">
        <v>4.2821205269857896E-7</v>
      </c>
    </row>
    <row r="80" spans="1:5" x14ac:dyDescent="0.25">
      <c r="A80" s="47">
        <v>206</v>
      </c>
      <c r="B80" s="47">
        <v>1</v>
      </c>
      <c r="C80" s="48">
        <v>1.4532954091052009E-8</v>
      </c>
      <c r="D80" s="47">
        <v>2029</v>
      </c>
      <c r="E80" s="48">
        <v>5.1716800888417667E-6</v>
      </c>
    </row>
    <row r="81" spans="1:5" x14ac:dyDescent="0.25">
      <c r="A81" s="47">
        <v>237</v>
      </c>
      <c r="B81" s="47">
        <v>1</v>
      </c>
      <c r="C81" s="48">
        <v>1.4532954091052009E-8</v>
      </c>
      <c r="D81" s="47">
        <v>413</v>
      </c>
      <c r="E81" s="48">
        <v>1.0526879628840066E-6</v>
      </c>
    </row>
    <row r="82" spans="1:5" x14ac:dyDescent="0.25">
      <c r="A82" s="47">
        <v>355</v>
      </c>
      <c r="B82" s="47">
        <v>1</v>
      </c>
      <c r="C82" s="48">
        <v>1.4532954091052009E-8</v>
      </c>
      <c r="D82" s="47">
        <v>355</v>
      </c>
      <c r="E82" s="48">
        <v>9.0485284945235442E-7</v>
      </c>
    </row>
    <row r="83" spans="1:5" x14ac:dyDescent="0.25">
      <c r="A83" s="47">
        <v>621</v>
      </c>
      <c r="B83" s="47">
        <v>1</v>
      </c>
      <c r="C83" s="48">
        <v>1.4532954091052009E-8</v>
      </c>
      <c r="D83" s="47">
        <v>695</v>
      </c>
      <c r="E83" s="48">
        <v>1.7714724799137642E-6</v>
      </c>
    </row>
  </sheetData>
  <pageMargins left="0.70866141732283472" right="0.70866141732283472" top="0.74803149606299213" bottom="0.74803149606299213" header="0.31496062992125984" footer="0.31496062992125984"/>
  <pageSetup paperSize="9" scale="44" firstPageNumber="0" orientation="landscape" r:id="rId1"/>
  <headerFooter>
    <oddHeader>&amp;CMethodological changes to HES - Data Tables v3.0</oddHeader>
    <oddFooter>&amp;LCopyright © 2020 NHS Digital&amp;RPage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F87C5-EA10-4177-8C13-F0ECF613B5CA}">
  <sheetPr>
    <pageSetUpPr fitToPage="1"/>
  </sheetPr>
  <dimension ref="A1:M284"/>
  <sheetViews>
    <sheetView showGridLines="0" topLeftCell="A112" zoomScaleNormal="100" workbookViewId="0">
      <selection activeCell="A36" sqref="A36:B36"/>
    </sheetView>
  </sheetViews>
  <sheetFormatPr defaultColWidth="8.84375" defaultRowHeight="12.5" x14ac:dyDescent="0.25"/>
  <cols>
    <col min="1" max="5" width="16.765625" style="83" customWidth="1"/>
    <col min="6" max="12" width="8.84375" style="83"/>
    <col min="13" max="13" width="13.3046875" style="83" bestFit="1" customWidth="1"/>
    <col min="14" max="16384" width="8.84375" style="83"/>
  </cols>
  <sheetData>
    <row r="1" spans="1:13" customFormat="1" ht="15.5" x14ac:dyDescent="0.35">
      <c r="A1" s="37" t="s">
        <v>144</v>
      </c>
    </row>
    <row r="3" spans="1:13" s="38" customFormat="1" ht="39" x14ac:dyDescent="0.3">
      <c r="A3" s="45" t="s">
        <v>141</v>
      </c>
      <c r="B3" s="45" t="s">
        <v>142</v>
      </c>
      <c r="C3" s="46" t="s">
        <v>37</v>
      </c>
      <c r="D3" s="45" t="s">
        <v>83</v>
      </c>
      <c r="E3" s="46" t="s">
        <v>37</v>
      </c>
    </row>
    <row r="4" spans="1:13" s="38" customFormat="1" x14ac:dyDescent="0.25">
      <c r="A4" s="47">
        <v>1</v>
      </c>
      <c r="B4" s="47">
        <v>68069663</v>
      </c>
      <c r="C4" s="49">
        <f>B4/SUM(B$4:B$186)</f>
        <v>0.97393466372675352</v>
      </c>
      <c r="D4" s="47">
        <v>1457068103</v>
      </c>
      <c r="E4" s="49">
        <f>D4/SUM(D$4:D$186)</f>
        <v>0.94800046988957209</v>
      </c>
    </row>
    <row r="5" spans="1:13" s="38" customFormat="1" x14ac:dyDescent="0.25">
      <c r="A5" s="47">
        <v>2</v>
      </c>
      <c r="B5" s="47">
        <v>1318089</v>
      </c>
      <c r="C5" s="49">
        <v>1.8859099786889391E-2</v>
      </c>
      <c r="D5" s="47">
        <v>47867732</v>
      </c>
      <c r="E5" s="49">
        <f t="shared" ref="E5:E68" si="0">D5/SUM(D$4:D$186)</f>
        <v>3.1143796460245555E-2</v>
      </c>
    </row>
    <row r="6" spans="1:13" s="38" customFormat="1" x14ac:dyDescent="0.25">
      <c r="A6" s="47">
        <v>3</v>
      </c>
      <c r="B6" s="47">
        <v>184994</v>
      </c>
      <c r="C6" s="49">
        <v>2.6468776432970885E-3</v>
      </c>
      <c r="D6" s="47">
        <v>8897539</v>
      </c>
      <c r="E6" s="49">
        <f t="shared" si="0"/>
        <v>5.7889340487887906E-3</v>
      </c>
    </row>
    <row r="7" spans="1:13" s="38" customFormat="1" ht="18" x14ac:dyDescent="0.4">
      <c r="A7" s="47">
        <v>4</v>
      </c>
      <c r="B7" s="47">
        <v>90109</v>
      </c>
      <c r="C7" s="49">
        <v>1.2892715307515777E-3</v>
      </c>
      <c r="D7" s="47">
        <v>5145802</v>
      </c>
      <c r="E7" s="49">
        <f t="shared" si="0"/>
        <v>3.3479716589188829E-3</v>
      </c>
      <c r="M7" s="40"/>
    </row>
    <row r="8" spans="1:13" s="38" customFormat="1" ht="18" x14ac:dyDescent="0.4">
      <c r="A8" s="47">
        <v>5</v>
      </c>
      <c r="B8" s="47">
        <v>56715</v>
      </c>
      <c r="C8" s="49">
        <v>8.1147315880295782E-4</v>
      </c>
      <c r="D8" s="47">
        <v>3530436</v>
      </c>
      <c r="E8" s="49">
        <f t="shared" si="0"/>
        <v>2.2969791048367085E-3</v>
      </c>
      <c r="M8" s="41"/>
    </row>
    <row r="9" spans="1:13" s="38" customFormat="1" ht="18" x14ac:dyDescent="0.4">
      <c r="A9" s="47">
        <v>6</v>
      </c>
      <c r="B9" s="47">
        <v>37914</v>
      </c>
      <c r="C9" s="49">
        <v>5.4247012858776942E-4</v>
      </c>
      <c r="D9" s="47">
        <v>2575696</v>
      </c>
      <c r="E9" s="49">
        <f t="shared" si="0"/>
        <v>1.6758043177702389E-3</v>
      </c>
      <c r="M9" s="42"/>
    </row>
    <row r="10" spans="1:13" s="38" customFormat="1" x14ac:dyDescent="0.25">
      <c r="A10" s="47">
        <v>7</v>
      </c>
      <c r="B10" s="47">
        <v>26690</v>
      </c>
      <c r="C10" s="49">
        <v>3.8187813820772184E-4</v>
      </c>
      <c r="D10" s="47">
        <v>1935712</v>
      </c>
      <c r="E10" s="49">
        <f t="shared" si="0"/>
        <v>1.2594166887550644E-3</v>
      </c>
    </row>
    <row r="11" spans="1:13" s="38" customFormat="1" x14ac:dyDescent="0.25">
      <c r="A11" s="47">
        <v>8</v>
      </c>
      <c r="B11" s="47">
        <v>18806</v>
      </c>
      <c r="C11" s="49">
        <v>2.6907456976899279E-4</v>
      </c>
      <c r="D11" s="47">
        <v>1458473</v>
      </c>
      <c r="E11" s="49">
        <f t="shared" si="0"/>
        <v>9.4891452669543057E-4</v>
      </c>
    </row>
    <row r="12" spans="1:13" s="38" customFormat="1" ht="13" x14ac:dyDescent="0.3">
      <c r="A12" s="47">
        <v>9</v>
      </c>
      <c r="B12" s="47">
        <v>14271</v>
      </c>
      <c r="C12" s="49">
        <v>2.0418819446843008E-4</v>
      </c>
      <c r="D12" s="47">
        <v>1168055</v>
      </c>
      <c r="E12" s="49">
        <f t="shared" si="0"/>
        <v>7.5996220531969472E-4</v>
      </c>
      <c r="G12" s="43"/>
      <c r="K12" s="44"/>
    </row>
    <row r="13" spans="1:13" s="38" customFormat="1" x14ac:dyDescent="0.25">
      <c r="A13" s="47">
        <v>10</v>
      </c>
      <c r="B13" s="47">
        <v>10945</v>
      </c>
      <c r="C13" s="49">
        <v>1.5660008327776379E-4</v>
      </c>
      <c r="D13" s="47">
        <v>949360</v>
      </c>
      <c r="E13" s="49">
        <f t="shared" si="0"/>
        <v>6.1767444105141059E-4</v>
      </c>
    </row>
    <row r="14" spans="1:13" s="38" customFormat="1" x14ac:dyDescent="0.25">
      <c r="A14" s="47">
        <v>11</v>
      </c>
      <c r="B14" s="47">
        <v>8633</v>
      </c>
      <c r="C14" s="49">
        <v>1.2352019359862355E-4</v>
      </c>
      <c r="D14" s="47">
        <v>787271</v>
      </c>
      <c r="E14" s="49">
        <f t="shared" si="0"/>
        <v>5.122157820858105E-4</v>
      </c>
    </row>
    <row r="15" spans="1:13" s="38" customFormat="1" x14ac:dyDescent="0.25">
      <c r="A15" s="47">
        <v>12</v>
      </c>
      <c r="B15" s="47">
        <v>6953</v>
      </c>
      <c r="C15" s="49">
        <v>9.9482903520355559E-5</v>
      </c>
      <c r="D15" s="47">
        <v>662861</v>
      </c>
      <c r="E15" s="49">
        <f t="shared" si="0"/>
        <v>4.3127190704240651E-4</v>
      </c>
    </row>
    <row r="16" spans="1:13" s="38" customFormat="1" ht="18" x14ac:dyDescent="0.4">
      <c r="A16" s="47">
        <v>13</v>
      </c>
      <c r="B16" s="47">
        <v>5654</v>
      </c>
      <c r="C16" s="49">
        <v>8.0896927441980493E-5</v>
      </c>
      <c r="D16" s="47">
        <v>547478</v>
      </c>
      <c r="E16" s="49">
        <f t="shared" si="0"/>
        <v>3.562011962142329E-4</v>
      </c>
      <c r="M16" s="40"/>
    </row>
    <row r="17" spans="1:13" s="38" customFormat="1" ht="18" x14ac:dyDescent="0.4">
      <c r="A17" s="47">
        <v>14</v>
      </c>
      <c r="B17" s="47">
        <v>4591</v>
      </c>
      <c r="C17" s="49">
        <v>6.5687618303171639E-5</v>
      </c>
      <c r="D17" s="47">
        <v>451641</v>
      </c>
      <c r="E17" s="49">
        <f t="shared" si="0"/>
        <v>2.9384754174485982E-4</v>
      </c>
      <c r="M17" s="41"/>
    </row>
    <row r="18" spans="1:13" s="38" customFormat="1" ht="18" x14ac:dyDescent="0.4">
      <c r="A18" s="47">
        <v>15</v>
      </c>
      <c r="B18" s="47">
        <v>3894</v>
      </c>
      <c r="C18" s="49">
        <v>5.5715004502842595E-5</v>
      </c>
      <c r="D18" s="47">
        <v>379251</v>
      </c>
      <c r="E18" s="49">
        <f t="shared" si="0"/>
        <v>2.4674901980617313E-4</v>
      </c>
      <c r="M18" s="42"/>
    </row>
    <row r="19" spans="1:13" s="38" customFormat="1" x14ac:dyDescent="0.25">
      <c r="A19" s="47">
        <v>16</v>
      </c>
      <c r="B19" s="47">
        <v>3281</v>
      </c>
      <c r="C19" s="49">
        <v>4.6944255206426951E-5</v>
      </c>
      <c r="D19" s="47">
        <v>323585</v>
      </c>
      <c r="E19" s="49">
        <f t="shared" si="0"/>
        <v>2.1053149912322059E-4</v>
      </c>
    </row>
    <row r="20" spans="1:13" s="38" customFormat="1" ht="13" x14ac:dyDescent="0.3">
      <c r="A20" s="47">
        <v>17</v>
      </c>
      <c r="B20" s="47">
        <v>2688</v>
      </c>
      <c r="C20" s="49">
        <v>3.8459664125228788E-5</v>
      </c>
      <c r="D20" s="47">
        <v>259634</v>
      </c>
      <c r="E20" s="49">
        <f t="shared" si="0"/>
        <v>1.6892357570146406E-4</v>
      </c>
      <c r="G20" s="43"/>
    </row>
    <row r="21" spans="1:13" s="38" customFormat="1" ht="13" x14ac:dyDescent="0.3">
      <c r="A21" s="47">
        <v>18</v>
      </c>
      <c r="B21" s="47">
        <v>2270</v>
      </c>
      <c r="C21" s="49">
        <v>3.2478957427183538E-5</v>
      </c>
      <c r="D21" s="47">
        <v>221364</v>
      </c>
      <c r="E21" s="49">
        <f t="shared" si="0"/>
        <v>1.4402427421516016E-4</v>
      </c>
      <c r="G21" s="43"/>
      <c r="K21" s="44"/>
    </row>
    <row r="22" spans="1:13" s="38" customFormat="1" x14ac:dyDescent="0.25">
      <c r="A22" s="47">
        <v>19</v>
      </c>
      <c r="B22" s="47">
        <v>2225</v>
      </c>
      <c r="C22" s="49">
        <v>3.1835101442944217E-5</v>
      </c>
      <c r="D22" s="47">
        <v>213173</v>
      </c>
      <c r="E22" s="49">
        <f t="shared" si="0"/>
        <v>1.3869502993832934E-4</v>
      </c>
    </row>
    <row r="23" spans="1:13" s="38" customFormat="1" x14ac:dyDescent="0.25">
      <c r="A23" s="47">
        <v>20</v>
      </c>
      <c r="B23" s="47">
        <v>1836</v>
      </c>
      <c r="C23" s="49">
        <v>2.6269324156964304E-5</v>
      </c>
      <c r="D23" s="47">
        <v>169410</v>
      </c>
      <c r="E23" s="49">
        <f t="shared" si="0"/>
        <v>1.1022186215821128E-4</v>
      </c>
    </row>
    <row r="24" spans="1:13" s="38" customFormat="1" ht="18" x14ac:dyDescent="0.4">
      <c r="A24" s="47">
        <v>21</v>
      </c>
      <c r="B24" s="47">
        <v>1706</v>
      </c>
      <c r="C24" s="49">
        <v>2.440929575805071E-5</v>
      </c>
      <c r="D24" s="47">
        <v>159153</v>
      </c>
      <c r="E24" s="49">
        <f t="shared" si="0"/>
        <v>1.0354843296184287E-4</v>
      </c>
      <c r="M24" s="40"/>
    </row>
    <row r="25" spans="1:13" s="38" customFormat="1" ht="18" x14ac:dyDescent="0.4">
      <c r="A25" s="47">
        <v>22</v>
      </c>
      <c r="B25" s="47">
        <v>1610</v>
      </c>
      <c r="C25" s="49">
        <v>2.3035736325006825E-5</v>
      </c>
      <c r="D25" s="47">
        <v>147541</v>
      </c>
      <c r="E25" s="49">
        <f t="shared" si="0"/>
        <v>9.5993411042350805E-5</v>
      </c>
      <c r="M25" s="41"/>
    </row>
    <row r="26" spans="1:13" s="38" customFormat="1" ht="18" x14ac:dyDescent="0.4">
      <c r="A26" s="47">
        <v>23</v>
      </c>
      <c r="B26" s="47">
        <v>1450</v>
      </c>
      <c r="C26" s="49">
        <v>2.0746470603267016E-5</v>
      </c>
      <c r="D26" s="47">
        <v>132398</v>
      </c>
      <c r="E26" s="49">
        <f t="shared" si="0"/>
        <v>8.6141043067250206E-5</v>
      </c>
      <c r="M26" s="42"/>
    </row>
    <row r="27" spans="1:13" s="38" customFormat="1" x14ac:dyDescent="0.25">
      <c r="A27" s="47">
        <v>24</v>
      </c>
      <c r="B27" s="47">
        <v>1202</v>
      </c>
      <c r="C27" s="49">
        <v>1.7198108734570312E-5</v>
      </c>
      <c r="D27" s="47">
        <v>111463</v>
      </c>
      <c r="E27" s="49">
        <f t="shared" si="0"/>
        <v>7.2520272839505956E-5</v>
      </c>
    </row>
    <row r="28" spans="1:13" s="38" customFormat="1" x14ac:dyDescent="0.25">
      <c r="A28" s="47">
        <v>25</v>
      </c>
      <c r="B28" s="47">
        <v>1160</v>
      </c>
      <c r="C28" s="49">
        <v>1.6597176482613612E-5</v>
      </c>
      <c r="D28" s="47">
        <v>111300</v>
      </c>
      <c r="E28" s="49">
        <f t="shared" si="0"/>
        <v>7.2414221463956767E-5</v>
      </c>
    </row>
    <row r="29" spans="1:13" s="38" customFormat="1" x14ac:dyDescent="0.25">
      <c r="A29" s="47">
        <v>26</v>
      </c>
      <c r="B29" s="47">
        <v>1075</v>
      </c>
      <c r="C29" s="49">
        <v>1.5381004067939339E-5</v>
      </c>
      <c r="D29" s="47">
        <v>100759</v>
      </c>
      <c r="E29" s="49">
        <f t="shared" si="0"/>
        <v>6.5556015637797122E-5</v>
      </c>
    </row>
    <row r="30" spans="1:13" s="38" customFormat="1" ht="13" x14ac:dyDescent="0.3">
      <c r="A30" s="47">
        <v>27</v>
      </c>
      <c r="B30" s="47">
        <v>1017</v>
      </c>
      <c r="C30" s="49">
        <v>1.4551145243808659E-5</v>
      </c>
      <c r="D30" s="47">
        <v>94277</v>
      </c>
      <c r="E30" s="49">
        <f t="shared" si="0"/>
        <v>6.1338684249393095E-5</v>
      </c>
      <c r="G30" s="43"/>
      <c r="K30" s="44"/>
    </row>
    <row r="31" spans="1:13" s="38" customFormat="1" x14ac:dyDescent="0.25">
      <c r="A31" s="47">
        <v>28</v>
      </c>
      <c r="B31" s="47">
        <v>980</v>
      </c>
      <c r="C31" s="49">
        <v>1.4021752545656328E-5</v>
      </c>
      <c r="D31" s="47">
        <v>95017</v>
      </c>
      <c r="E31" s="49">
        <f t="shared" si="0"/>
        <v>6.1820144481947715E-5</v>
      </c>
    </row>
    <row r="32" spans="1:13" s="38" customFormat="1" x14ac:dyDescent="0.25">
      <c r="A32" s="47">
        <v>29</v>
      </c>
      <c r="B32" s="47">
        <v>889</v>
      </c>
      <c r="C32" s="49">
        <v>1.2719732666416812E-5</v>
      </c>
      <c r="D32" s="47">
        <v>90960</v>
      </c>
      <c r="E32" s="49">
        <f t="shared" si="0"/>
        <v>5.9180571288063858E-5</v>
      </c>
    </row>
    <row r="33" spans="1:13" s="38" customFormat="1" x14ac:dyDescent="0.25">
      <c r="A33" s="47">
        <v>30</v>
      </c>
      <c r="B33" s="47">
        <v>791</v>
      </c>
      <c r="C33" s="49">
        <v>1.1317557411851179E-5</v>
      </c>
      <c r="D33" s="47">
        <v>81429</v>
      </c>
      <c r="E33" s="49">
        <f t="shared" si="0"/>
        <v>5.2979493617147667E-5</v>
      </c>
    </row>
    <row r="34" spans="1:13" s="38" customFormat="1" ht="18" x14ac:dyDescent="0.4">
      <c r="A34" s="47">
        <v>31</v>
      </c>
      <c r="B34" s="47">
        <v>623</v>
      </c>
      <c r="C34" s="49">
        <v>8.9138284040243795E-6</v>
      </c>
      <c r="D34" s="47">
        <v>66286</v>
      </c>
      <c r="E34" s="49">
        <f t="shared" si="0"/>
        <v>4.3127125642047062E-5</v>
      </c>
      <c r="M34" s="40"/>
    </row>
    <row r="35" spans="1:13" s="38" customFormat="1" ht="18" x14ac:dyDescent="0.4">
      <c r="A35" s="47">
        <v>32</v>
      </c>
      <c r="B35" s="47">
        <v>564</v>
      </c>
      <c r="C35" s="49">
        <v>8.0696616691328264E-6</v>
      </c>
      <c r="D35" s="47">
        <v>57091</v>
      </c>
      <c r="E35" s="49">
        <f t="shared" si="0"/>
        <v>3.7144656941588099E-5</v>
      </c>
      <c r="M35" s="41"/>
    </row>
    <row r="36" spans="1:13" s="38" customFormat="1" ht="18" x14ac:dyDescent="0.4">
      <c r="A36" s="47">
        <v>33</v>
      </c>
      <c r="B36" s="47">
        <v>589</v>
      </c>
      <c r="C36" s="49">
        <v>8.4273594381546712E-6</v>
      </c>
      <c r="D36" s="47">
        <v>62130</v>
      </c>
      <c r="E36" s="49">
        <f t="shared" si="0"/>
        <v>4.0423140876510634E-5</v>
      </c>
      <c r="M36" s="42"/>
    </row>
    <row r="37" spans="1:13" s="38" customFormat="1" x14ac:dyDescent="0.25">
      <c r="A37" s="47">
        <v>34</v>
      </c>
      <c r="B37" s="47">
        <v>500</v>
      </c>
      <c r="C37" s="49">
        <v>7.1539553804369021E-6</v>
      </c>
      <c r="D37" s="47">
        <v>49280</v>
      </c>
      <c r="E37" s="49">
        <f t="shared" si="0"/>
        <v>3.2062649000393438E-5</v>
      </c>
    </row>
    <row r="38" spans="1:13" s="38" customFormat="1" x14ac:dyDescent="0.25">
      <c r="A38" s="47">
        <v>35</v>
      </c>
      <c r="B38" s="47">
        <v>480</v>
      </c>
      <c r="C38" s="49">
        <v>6.8677971652194259E-6</v>
      </c>
      <c r="D38" s="47">
        <v>54440</v>
      </c>
      <c r="E38" s="49">
        <f t="shared" si="0"/>
        <v>3.5419858189558006E-5</v>
      </c>
    </row>
    <row r="39" spans="1:13" s="38" customFormat="1" ht="13" x14ac:dyDescent="0.3">
      <c r="A39" s="47">
        <v>36</v>
      </c>
      <c r="B39" s="47">
        <v>410</v>
      </c>
      <c r="C39" s="49">
        <v>5.8662434119582601E-6</v>
      </c>
      <c r="D39" s="47">
        <v>43002</v>
      </c>
      <c r="E39" s="49">
        <f t="shared" si="0"/>
        <v>2.7978044486909872E-5</v>
      </c>
      <c r="G39" s="43"/>
      <c r="K39" s="44"/>
    </row>
    <row r="40" spans="1:13" s="38" customFormat="1" x14ac:dyDescent="0.25">
      <c r="A40" s="47">
        <v>37</v>
      </c>
      <c r="B40" s="47">
        <v>396</v>
      </c>
      <c r="C40" s="49">
        <v>5.6659326613060263E-6</v>
      </c>
      <c r="D40" s="47">
        <v>42226</v>
      </c>
      <c r="E40" s="49">
        <f t="shared" si="0"/>
        <v>2.7473161864663419E-5</v>
      </c>
    </row>
    <row r="41" spans="1:13" s="38" customFormat="1" x14ac:dyDescent="0.25">
      <c r="A41" s="47">
        <v>38</v>
      </c>
      <c r="B41" s="47">
        <v>388</v>
      </c>
      <c r="C41" s="49">
        <v>5.5514693752190365E-6</v>
      </c>
      <c r="D41" s="47">
        <v>48158</v>
      </c>
      <c r="E41" s="49">
        <f t="shared" si="0"/>
        <v>3.133265118833091E-5</v>
      </c>
    </row>
    <row r="42" spans="1:13" s="38" customFormat="1" x14ac:dyDescent="0.25">
      <c r="A42" s="47">
        <v>39</v>
      </c>
      <c r="B42" s="47">
        <v>299</v>
      </c>
      <c r="C42" s="49">
        <v>4.2780653175012674E-6</v>
      </c>
      <c r="D42" s="47">
        <v>34485</v>
      </c>
      <c r="E42" s="49">
        <f t="shared" si="0"/>
        <v>2.2436697458980676E-5</v>
      </c>
    </row>
    <row r="43" spans="1:13" s="38" customFormat="1" x14ac:dyDescent="0.25">
      <c r="A43" s="47">
        <v>40</v>
      </c>
      <c r="B43" s="47">
        <v>321</v>
      </c>
      <c r="C43" s="49">
        <v>4.592839354240491E-6</v>
      </c>
      <c r="D43" s="47">
        <v>40034</v>
      </c>
      <c r="E43" s="49">
        <f t="shared" si="0"/>
        <v>2.604699858120436E-5</v>
      </c>
    </row>
    <row r="44" spans="1:13" s="38" customFormat="1" x14ac:dyDescent="0.25">
      <c r="A44" s="47">
        <v>41</v>
      </c>
      <c r="B44" s="47">
        <v>328</v>
      </c>
      <c r="C44" s="49">
        <v>4.6929947295666079E-6</v>
      </c>
      <c r="D44" s="47">
        <v>40711</v>
      </c>
      <c r="E44" s="49">
        <f t="shared" si="0"/>
        <v>2.6487469631798238E-5</v>
      </c>
    </row>
    <row r="45" spans="1:13" s="38" customFormat="1" x14ac:dyDescent="0.25">
      <c r="A45" s="47">
        <v>42</v>
      </c>
      <c r="B45" s="47">
        <v>306</v>
      </c>
      <c r="C45" s="49">
        <v>4.3782206928273843E-6</v>
      </c>
      <c r="D45" s="47">
        <v>38885</v>
      </c>
      <c r="E45" s="49">
        <f t="shared" si="0"/>
        <v>2.5299433976872945E-5</v>
      </c>
    </row>
    <row r="46" spans="1:13" s="38" customFormat="1" x14ac:dyDescent="0.25">
      <c r="A46" s="47">
        <v>43</v>
      </c>
      <c r="B46" s="47">
        <v>293</v>
      </c>
      <c r="C46" s="49">
        <v>4.192217852936025E-6</v>
      </c>
      <c r="D46" s="47">
        <v>34828</v>
      </c>
      <c r="E46" s="49">
        <f t="shared" si="0"/>
        <v>2.2659860782989095E-5</v>
      </c>
    </row>
    <row r="47" spans="1:13" s="38" customFormat="1" x14ac:dyDescent="0.25">
      <c r="A47" s="47">
        <v>44</v>
      </c>
      <c r="B47" s="47">
        <v>274</v>
      </c>
      <c r="C47" s="49">
        <v>3.9203675484794226E-6</v>
      </c>
      <c r="D47" s="47">
        <v>37994</v>
      </c>
      <c r="E47" s="49">
        <f t="shared" si="0"/>
        <v>2.4719729831999762E-5</v>
      </c>
    </row>
    <row r="48" spans="1:13" s="38" customFormat="1" x14ac:dyDescent="0.25">
      <c r="A48" s="47">
        <v>45</v>
      </c>
      <c r="B48" s="47">
        <v>231</v>
      </c>
      <c r="C48" s="49">
        <v>3.305127385761849E-6</v>
      </c>
      <c r="D48" s="47">
        <v>31148</v>
      </c>
      <c r="E48" s="49">
        <f t="shared" si="0"/>
        <v>2.0265572058933742E-5</v>
      </c>
    </row>
    <row r="49" spans="1:5" s="38" customFormat="1" x14ac:dyDescent="0.25">
      <c r="A49" s="47">
        <v>46</v>
      </c>
      <c r="B49" s="47">
        <v>216</v>
      </c>
      <c r="C49" s="49">
        <v>3.0905087243487419E-6</v>
      </c>
      <c r="D49" s="47">
        <v>31676</v>
      </c>
      <c r="E49" s="49">
        <f t="shared" si="0"/>
        <v>2.0609100441080812E-5</v>
      </c>
    </row>
    <row r="50" spans="1:5" s="38" customFormat="1" x14ac:dyDescent="0.25">
      <c r="A50" s="47">
        <v>47</v>
      </c>
      <c r="B50" s="47">
        <v>237</v>
      </c>
      <c r="C50" s="49">
        <v>3.3909748503270918E-6</v>
      </c>
      <c r="D50" s="47">
        <v>34655</v>
      </c>
      <c r="E50" s="49">
        <f t="shared" si="0"/>
        <v>2.2547303188081059E-5</v>
      </c>
    </row>
    <row r="51" spans="1:5" s="38" customFormat="1" x14ac:dyDescent="0.25">
      <c r="A51" s="47">
        <v>48</v>
      </c>
      <c r="B51" s="47">
        <v>193</v>
      </c>
      <c r="C51" s="49">
        <v>2.7614267768486445E-6</v>
      </c>
      <c r="D51" s="47">
        <v>25164</v>
      </c>
      <c r="E51" s="49">
        <f t="shared" si="0"/>
        <v>1.6372250394600252E-5</v>
      </c>
    </row>
    <row r="52" spans="1:5" s="38" customFormat="1" x14ac:dyDescent="0.25">
      <c r="A52" s="47">
        <v>49</v>
      </c>
      <c r="B52" s="47">
        <v>183</v>
      </c>
      <c r="C52" s="49">
        <v>2.6183476692399064E-6</v>
      </c>
      <c r="D52" s="47">
        <v>27314</v>
      </c>
      <c r="E52" s="49">
        <f t="shared" si="0"/>
        <v>1.7771087556752159E-5</v>
      </c>
    </row>
    <row r="53" spans="1:5" s="38" customFormat="1" x14ac:dyDescent="0.25">
      <c r="A53" s="47">
        <v>50</v>
      </c>
      <c r="B53" s="47">
        <v>165</v>
      </c>
      <c r="C53" s="49">
        <v>2.3608052755441777E-6</v>
      </c>
      <c r="D53" s="47">
        <v>25610</v>
      </c>
      <c r="E53" s="49">
        <f t="shared" si="0"/>
        <v>1.6662427778004785E-5</v>
      </c>
    </row>
    <row r="54" spans="1:5" s="38" customFormat="1" x14ac:dyDescent="0.25">
      <c r="A54" s="47">
        <v>51</v>
      </c>
      <c r="B54" s="47">
        <v>172</v>
      </c>
      <c r="C54" s="49">
        <v>2.4609606508702946E-6</v>
      </c>
      <c r="D54" s="47">
        <v>24336</v>
      </c>
      <c r="E54" s="49">
        <f t="shared" si="0"/>
        <v>1.5833535431687796E-5</v>
      </c>
    </row>
    <row r="55" spans="1:5" s="38" customFormat="1" x14ac:dyDescent="0.25">
      <c r="A55" s="47">
        <v>52</v>
      </c>
      <c r="B55" s="47">
        <v>142</v>
      </c>
      <c r="C55" s="49">
        <v>2.0317233280440803E-6</v>
      </c>
      <c r="D55" s="47">
        <v>20200</v>
      </c>
      <c r="E55" s="49">
        <f t="shared" si="0"/>
        <v>1.3142563104869063E-5</v>
      </c>
    </row>
    <row r="56" spans="1:5" s="38" customFormat="1" x14ac:dyDescent="0.25">
      <c r="A56" s="47">
        <v>53</v>
      </c>
      <c r="B56" s="47">
        <v>133</v>
      </c>
      <c r="C56" s="49">
        <v>1.902952131196216E-6</v>
      </c>
      <c r="D56" s="47">
        <v>22262</v>
      </c>
      <c r="E56" s="49">
        <f t="shared" si="0"/>
        <v>1.4484145536663122E-5</v>
      </c>
    </row>
    <row r="57" spans="1:5" s="38" customFormat="1" x14ac:dyDescent="0.25">
      <c r="A57" s="47">
        <v>54</v>
      </c>
      <c r="B57" s="47">
        <v>120</v>
      </c>
      <c r="C57" s="49">
        <v>1.7169492913048565E-6</v>
      </c>
      <c r="D57" s="47">
        <v>21184</v>
      </c>
      <c r="E57" s="49">
        <f t="shared" si="0"/>
        <v>1.3782775089779517E-5</v>
      </c>
    </row>
    <row r="58" spans="1:5" s="38" customFormat="1" x14ac:dyDescent="0.25">
      <c r="A58" s="47">
        <v>55</v>
      </c>
      <c r="B58" s="47">
        <v>118</v>
      </c>
      <c r="C58" s="49">
        <v>1.688333469783109E-6</v>
      </c>
      <c r="D58" s="47">
        <v>21030</v>
      </c>
      <c r="E58" s="49">
        <f t="shared" si="0"/>
        <v>1.3682579311653287E-5</v>
      </c>
    </row>
    <row r="59" spans="1:5" s="38" customFormat="1" x14ac:dyDescent="0.25">
      <c r="A59" s="47">
        <v>56</v>
      </c>
      <c r="B59" s="47">
        <v>118</v>
      </c>
      <c r="C59" s="49">
        <v>1.688333469783109E-6</v>
      </c>
      <c r="D59" s="47">
        <v>18678</v>
      </c>
      <c r="E59" s="49">
        <f t="shared" si="0"/>
        <v>1.2152316518452691E-5</v>
      </c>
    </row>
    <row r="60" spans="1:5" s="38" customFormat="1" x14ac:dyDescent="0.25">
      <c r="A60" s="47">
        <v>57</v>
      </c>
      <c r="B60" s="47">
        <v>84</v>
      </c>
      <c r="C60" s="49">
        <v>1.2018645039133996E-6</v>
      </c>
      <c r="D60" s="47">
        <v>12558</v>
      </c>
      <c r="E60" s="49">
        <f t="shared" si="0"/>
        <v>8.1705102708388948E-6</v>
      </c>
    </row>
    <row r="61" spans="1:5" s="38" customFormat="1" x14ac:dyDescent="0.25">
      <c r="A61" s="47">
        <v>58</v>
      </c>
      <c r="B61" s="47">
        <v>85</v>
      </c>
      <c r="C61" s="49">
        <v>1.2161724146742734E-6</v>
      </c>
      <c r="D61" s="47">
        <v>13448</v>
      </c>
      <c r="E61" s="49">
        <f t="shared" si="0"/>
        <v>8.7495637937761951E-6</v>
      </c>
    </row>
    <row r="62" spans="1:5" s="38" customFormat="1" x14ac:dyDescent="0.25">
      <c r="A62" s="47">
        <v>59</v>
      </c>
      <c r="B62" s="47">
        <v>95</v>
      </c>
      <c r="C62" s="49">
        <v>1.3592515222830115E-6</v>
      </c>
      <c r="D62" s="47">
        <v>15590</v>
      </c>
      <c r="E62" s="49">
        <f t="shared" si="0"/>
        <v>1.0143195980441024E-5</v>
      </c>
    </row>
    <row r="63" spans="1:5" s="38" customFormat="1" x14ac:dyDescent="0.25">
      <c r="A63" s="47">
        <v>60</v>
      </c>
      <c r="B63" s="47">
        <v>84</v>
      </c>
      <c r="C63" s="49">
        <v>1.2018645039133996E-6</v>
      </c>
      <c r="D63" s="47">
        <v>12733</v>
      </c>
      <c r="E63" s="49">
        <f t="shared" si="0"/>
        <v>8.2843691096187011E-6</v>
      </c>
    </row>
    <row r="64" spans="1:5" s="38" customFormat="1" x14ac:dyDescent="0.25">
      <c r="A64" s="47">
        <v>61</v>
      </c>
      <c r="B64" s="47">
        <v>81</v>
      </c>
      <c r="C64" s="49">
        <v>1.1589407716307783E-6</v>
      </c>
      <c r="D64" s="47">
        <v>14306</v>
      </c>
      <c r="E64" s="49">
        <f t="shared" si="0"/>
        <v>9.3077974147651894E-6</v>
      </c>
    </row>
    <row r="65" spans="1:5" s="38" customFormat="1" x14ac:dyDescent="0.25">
      <c r="A65" s="47">
        <v>62</v>
      </c>
      <c r="B65" s="47">
        <v>71</v>
      </c>
      <c r="C65" s="49">
        <v>1.0158616640220402E-6</v>
      </c>
      <c r="D65" s="47">
        <v>12202</v>
      </c>
      <c r="E65" s="49">
        <f t="shared" si="0"/>
        <v>7.9388888616639761E-6</v>
      </c>
    </row>
    <row r="66" spans="1:5" s="38" customFormat="1" x14ac:dyDescent="0.25">
      <c r="A66" s="47">
        <v>63</v>
      </c>
      <c r="B66" s="47">
        <v>63</v>
      </c>
      <c r="C66" s="49">
        <v>9.0139837793504973E-7</v>
      </c>
      <c r="D66" s="47">
        <v>11776</v>
      </c>
      <c r="E66" s="49">
        <f t="shared" si="0"/>
        <v>7.6617239169771328E-6</v>
      </c>
    </row>
    <row r="67" spans="1:5" s="38" customFormat="1" x14ac:dyDescent="0.25">
      <c r="A67" s="47">
        <v>64</v>
      </c>
      <c r="B67" s="47">
        <v>59</v>
      </c>
      <c r="C67" s="49">
        <v>8.4416673489155451E-7</v>
      </c>
      <c r="D67" s="47">
        <v>10474</v>
      </c>
      <c r="E67" s="49">
        <f t="shared" si="0"/>
        <v>6.8146141564553743E-6</v>
      </c>
    </row>
    <row r="68" spans="1:5" s="38" customFormat="1" x14ac:dyDescent="0.25">
      <c r="A68" s="47">
        <v>65</v>
      </c>
      <c r="B68" s="47">
        <v>54</v>
      </c>
      <c r="C68" s="49">
        <v>7.7262718108718547E-7</v>
      </c>
      <c r="D68" s="47">
        <v>10611</v>
      </c>
      <c r="E68" s="49">
        <f t="shared" si="0"/>
        <v>6.9037493616715653E-6</v>
      </c>
    </row>
    <row r="69" spans="1:5" s="38" customFormat="1" x14ac:dyDescent="0.25">
      <c r="A69" s="47">
        <v>66</v>
      </c>
      <c r="B69" s="47">
        <v>46</v>
      </c>
      <c r="C69" s="49">
        <v>6.5816389500019504E-7</v>
      </c>
      <c r="D69" s="47">
        <v>7054</v>
      </c>
      <c r="E69" s="49">
        <f t="shared" ref="E69:E132" si="1">D69/SUM(D$4:D$186)</f>
        <v>4.5894871357300182E-6</v>
      </c>
    </row>
    <row r="70" spans="1:5" s="38" customFormat="1" x14ac:dyDescent="0.25">
      <c r="A70" s="47">
        <v>67</v>
      </c>
      <c r="B70" s="47">
        <v>40</v>
      </c>
      <c r="C70" s="49">
        <v>5.7231643043495216E-7</v>
      </c>
      <c r="D70" s="47">
        <v>6927</v>
      </c>
      <c r="E70" s="49">
        <f t="shared" si="1"/>
        <v>4.5068581498726732E-6</v>
      </c>
    </row>
    <row r="71" spans="1:5" s="38" customFormat="1" x14ac:dyDescent="0.25">
      <c r="A71" s="47">
        <v>68</v>
      </c>
      <c r="B71" s="47">
        <v>28</v>
      </c>
      <c r="C71" s="49">
        <v>4.0062150130446651E-7</v>
      </c>
      <c r="D71" s="47">
        <v>4313</v>
      </c>
      <c r="E71" s="49">
        <f t="shared" si="1"/>
        <v>2.8061324094703102E-6</v>
      </c>
    </row>
    <row r="72" spans="1:5" s="38" customFormat="1" x14ac:dyDescent="0.25">
      <c r="A72" s="47">
        <v>69</v>
      </c>
      <c r="B72" s="47">
        <v>38</v>
      </c>
      <c r="C72" s="49">
        <v>5.437006089132046E-7</v>
      </c>
      <c r="D72" s="47">
        <v>7982</v>
      </c>
      <c r="E72" s="49">
        <f t="shared" si="1"/>
        <v>5.1932642922309338E-6</v>
      </c>
    </row>
    <row r="73" spans="1:5" s="38" customFormat="1" x14ac:dyDescent="0.25">
      <c r="A73" s="47">
        <v>70</v>
      </c>
      <c r="B73" s="47">
        <v>44</v>
      </c>
      <c r="C73" s="49">
        <v>6.2954807347844737E-7</v>
      </c>
      <c r="D73" s="47">
        <v>9009</v>
      </c>
      <c r="E73" s="49">
        <f t="shared" si="1"/>
        <v>5.861453020384425E-6</v>
      </c>
    </row>
    <row r="74" spans="1:5" s="38" customFormat="1" x14ac:dyDescent="0.25">
      <c r="A74" s="47">
        <v>71</v>
      </c>
      <c r="B74" s="47">
        <v>26</v>
      </c>
      <c r="C74" s="49">
        <v>3.720056797827189E-7</v>
      </c>
      <c r="D74" s="47">
        <v>5200</v>
      </c>
      <c r="E74" s="49">
        <f t="shared" si="1"/>
        <v>3.3832340665999566E-6</v>
      </c>
    </row>
    <row r="75" spans="1:5" s="38" customFormat="1" x14ac:dyDescent="0.25">
      <c r="A75" s="47">
        <v>72</v>
      </c>
      <c r="B75" s="47">
        <v>34</v>
      </c>
      <c r="C75" s="49">
        <v>4.8646896586970939E-7</v>
      </c>
      <c r="D75" s="47">
        <v>7244</v>
      </c>
      <c r="E75" s="49">
        <f t="shared" si="1"/>
        <v>4.7131053035480939E-6</v>
      </c>
    </row>
    <row r="76" spans="1:5" s="38" customFormat="1" x14ac:dyDescent="0.25">
      <c r="A76" s="47">
        <v>73</v>
      </c>
      <c r="B76" s="47">
        <v>35</v>
      </c>
      <c r="C76" s="49">
        <v>5.0077687663058311E-7</v>
      </c>
      <c r="D76" s="47">
        <v>5794</v>
      </c>
      <c r="E76" s="49">
        <f t="shared" si="1"/>
        <v>3.7697034965154133E-6</v>
      </c>
    </row>
    <row r="77" spans="1:5" s="38" customFormat="1" x14ac:dyDescent="0.25">
      <c r="A77" s="47">
        <v>74</v>
      </c>
      <c r="B77" s="47">
        <v>24</v>
      </c>
      <c r="C77" s="49">
        <v>3.433898582609713E-7</v>
      </c>
      <c r="D77" s="47">
        <v>4167</v>
      </c>
      <c r="E77" s="49">
        <f t="shared" si="1"/>
        <v>2.7111416068311576E-6</v>
      </c>
    </row>
    <row r="78" spans="1:5" s="38" customFormat="1" x14ac:dyDescent="0.25">
      <c r="A78" s="47">
        <v>75</v>
      </c>
      <c r="B78" s="47">
        <v>28</v>
      </c>
      <c r="C78" s="49">
        <v>4.0062150130446651E-7</v>
      </c>
      <c r="D78" s="47">
        <v>5259</v>
      </c>
      <c r="E78" s="49">
        <f t="shared" si="1"/>
        <v>3.4216207608171487E-6</v>
      </c>
    </row>
    <row r="79" spans="1:5" s="38" customFormat="1" x14ac:dyDescent="0.25">
      <c r="A79" s="47">
        <v>76</v>
      </c>
      <c r="B79" s="47">
        <v>20</v>
      </c>
      <c r="C79" s="49">
        <v>2.8615821521747608E-7</v>
      </c>
      <c r="D79" s="47">
        <v>3713</v>
      </c>
      <c r="E79" s="49">
        <f t="shared" si="1"/>
        <v>2.4157592479395462E-6</v>
      </c>
    </row>
    <row r="80" spans="1:5" s="38" customFormat="1" x14ac:dyDescent="0.25">
      <c r="A80" s="47">
        <v>77</v>
      </c>
      <c r="B80" s="47">
        <v>24</v>
      </c>
      <c r="C80" s="49">
        <v>3.433898582609713E-7</v>
      </c>
      <c r="D80" s="47">
        <v>5188</v>
      </c>
      <c r="E80" s="49">
        <f t="shared" si="1"/>
        <v>3.3754266033693415E-6</v>
      </c>
    </row>
    <row r="81" spans="1:5" s="38" customFormat="1" x14ac:dyDescent="0.25">
      <c r="A81" s="47">
        <v>78</v>
      </c>
      <c r="B81" s="47">
        <v>20</v>
      </c>
      <c r="C81" s="49">
        <v>2.8615821521747608E-7</v>
      </c>
      <c r="D81" s="47">
        <v>4743</v>
      </c>
      <c r="E81" s="49">
        <f t="shared" si="1"/>
        <v>3.0858998419006913E-6</v>
      </c>
    </row>
    <row r="82" spans="1:5" s="38" customFormat="1" x14ac:dyDescent="0.25">
      <c r="A82" s="47">
        <v>79</v>
      </c>
      <c r="B82" s="47">
        <v>18</v>
      </c>
      <c r="C82" s="49">
        <v>2.5754239369572847E-7</v>
      </c>
      <c r="D82" s="47">
        <v>3200</v>
      </c>
      <c r="E82" s="49">
        <f t="shared" si="1"/>
        <v>2.0819901948307427E-6</v>
      </c>
    </row>
    <row r="83" spans="1:5" s="38" customFormat="1" x14ac:dyDescent="0.25">
      <c r="A83" s="47">
        <v>80</v>
      </c>
      <c r="B83" s="47">
        <v>18</v>
      </c>
      <c r="C83" s="49">
        <v>2.5754239369572847E-7</v>
      </c>
      <c r="D83" s="47">
        <v>3563</v>
      </c>
      <c r="E83" s="49">
        <f t="shared" si="1"/>
        <v>2.3181659575568549E-6</v>
      </c>
    </row>
    <row r="84" spans="1:5" s="38" customFormat="1" x14ac:dyDescent="0.25">
      <c r="A84" s="47">
        <v>81</v>
      </c>
      <c r="B84" s="47">
        <v>20</v>
      </c>
      <c r="C84" s="49">
        <v>2.8615821521747608E-7</v>
      </c>
      <c r="D84" s="47">
        <v>5620</v>
      </c>
      <c r="E84" s="49">
        <f t="shared" si="1"/>
        <v>3.6564952796714917E-6</v>
      </c>
    </row>
    <row r="85" spans="1:5" s="38" customFormat="1" x14ac:dyDescent="0.25">
      <c r="A85" s="47">
        <v>82</v>
      </c>
      <c r="B85" s="47">
        <v>17</v>
      </c>
      <c r="C85" s="49">
        <v>2.4323448293485469E-7</v>
      </c>
      <c r="D85" s="47">
        <v>3185</v>
      </c>
      <c r="E85" s="49">
        <f t="shared" si="1"/>
        <v>2.0722308657924733E-6</v>
      </c>
    </row>
    <row r="86" spans="1:5" s="38" customFormat="1" x14ac:dyDescent="0.25">
      <c r="A86" s="47">
        <v>83</v>
      </c>
      <c r="B86" s="47">
        <v>12</v>
      </c>
      <c r="C86" s="49">
        <v>1.7169492913048565E-7</v>
      </c>
      <c r="D86" s="47">
        <v>2367</v>
      </c>
      <c r="E86" s="49">
        <f t="shared" si="1"/>
        <v>1.5400221222388648E-6</v>
      </c>
    </row>
    <row r="87" spans="1:5" s="38" customFormat="1" x14ac:dyDescent="0.25">
      <c r="A87" s="47">
        <v>84</v>
      </c>
      <c r="B87" s="47">
        <v>14</v>
      </c>
      <c r="C87" s="49">
        <v>2.0031075065223326E-7</v>
      </c>
      <c r="D87" s="47">
        <v>2793</v>
      </c>
      <c r="E87" s="49">
        <f t="shared" si="1"/>
        <v>1.8171870669257075E-6</v>
      </c>
    </row>
    <row r="88" spans="1:5" s="38" customFormat="1" x14ac:dyDescent="0.25">
      <c r="A88" s="47">
        <v>85</v>
      </c>
      <c r="B88" s="47">
        <v>10</v>
      </c>
      <c r="C88" s="49">
        <v>1.4307910760873804E-7</v>
      </c>
      <c r="D88" s="47">
        <v>1460</v>
      </c>
      <c r="E88" s="49">
        <f t="shared" si="1"/>
        <v>9.4990802639152637E-7</v>
      </c>
    </row>
    <row r="89" spans="1:5" s="38" customFormat="1" x14ac:dyDescent="0.25">
      <c r="A89" s="47">
        <v>86</v>
      </c>
      <c r="B89" s="47">
        <v>13</v>
      </c>
      <c r="C89" s="49">
        <v>1.8600283989135945E-7</v>
      </c>
      <c r="D89" s="47">
        <v>2649</v>
      </c>
      <c r="E89" s="49">
        <f t="shared" si="1"/>
        <v>1.7234975081583242E-6</v>
      </c>
    </row>
    <row r="90" spans="1:5" s="38" customFormat="1" x14ac:dyDescent="0.25">
      <c r="A90" s="47">
        <v>87</v>
      </c>
      <c r="B90" s="47">
        <v>16</v>
      </c>
      <c r="C90" s="49">
        <v>2.2892657217398086E-7</v>
      </c>
      <c r="D90" s="47">
        <v>2906</v>
      </c>
      <c r="E90" s="49">
        <f t="shared" si="1"/>
        <v>1.8907073456806681E-6</v>
      </c>
    </row>
    <row r="91" spans="1:5" s="38" customFormat="1" x14ac:dyDescent="0.25">
      <c r="A91" s="47">
        <v>88</v>
      </c>
      <c r="B91" s="47">
        <v>11</v>
      </c>
      <c r="C91" s="49">
        <v>1.5738701836961184E-7</v>
      </c>
      <c r="D91" s="47">
        <v>3048</v>
      </c>
      <c r="E91" s="49">
        <f t="shared" si="1"/>
        <v>1.9830956605762823E-6</v>
      </c>
    </row>
    <row r="92" spans="1:5" s="38" customFormat="1" x14ac:dyDescent="0.25">
      <c r="A92" s="47">
        <v>89</v>
      </c>
      <c r="B92" s="47">
        <v>8</v>
      </c>
      <c r="C92" s="49">
        <v>1.1446328608699043E-7</v>
      </c>
      <c r="D92" s="47">
        <v>1332</v>
      </c>
      <c r="E92" s="49">
        <f t="shared" si="1"/>
        <v>8.6662841859829659E-7</v>
      </c>
    </row>
    <row r="93" spans="1:5" s="38" customFormat="1" x14ac:dyDescent="0.25">
      <c r="A93" s="47">
        <v>90</v>
      </c>
      <c r="B93" s="47">
        <v>7</v>
      </c>
      <c r="C93" s="49">
        <v>1.0015537532611663E-7</v>
      </c>
      <c r="D93" s="47">
        <v>1922</v>
      </c>
      <c r="E93" s="49">
        <f t="shared" si="1"/>
        <v>1.2504953607702147E-6</v>
      </c>
    </row>
    <row r="94" spans="1:5" s="38" customFormat="1" x14ac:dyDescent="0.25">
      <c r="A94" s="47">
        <v>91</v>
      </c>
      <c r="B94" s="47">
        <v>14</v>
      </c>
      <c r="C94" s="49">
        <v>2.0031075065223326E-7</v>
      </c>
      <c r="D94" s="47">
        <v>3035</v>
      </c>
      <c r="E94" s="49">
        <f t="shared" si="1"/>
        <v>1.9746375754097824E-6</v>
      </c>
    </row>
    <row r="95" spans="1:5" s="38" customFormat="1" x14ac:dyDescent="0.25">
      <c r="A95" s="47">
        <v>92</v>
      </c>
      <c r="B95" s="47">
        <v>9</v>
      </c>
      <c r="C95" s="49">
        <v>1.2877119684786424E-7</v>
      </c>
      <c r="D95" s="47">
        <v>2503</v>
      </c>
      <c r="E95" s="49">
        <f t="shared" si="1"/>
        <v>1.6285067055191715E-6</v>
      </c>
    </row>
    <row r="96" spans="1:5" s="38" customFormat="1" x14ac:dyDescent="0.25">
      <c r="A96" s="47">
        <v>93</v>
      </c>
      <c r="B96" s="47">
        <v>8</v>
      </c>
      <c r="C96" s="49">
        <v>1.1446328608699043E-7</v>
      </c>
      <c r="D96" s="47">
        <v>1630</v>
      </c>
      <c r="E96" s="49">
        <f t="shared" si="1"/>
        <v>1.0605137554919096E-6</v>
      </c>
    </row>
    <row r="97" spans="1:5" s="38" customFormat="1" x14ac:dyDescent="0.25">
      <c r="A97" s="47">
        <v>94</v>
      </c>
      <c r="B97" s="47">
        <v>5</v>
      </c>
      <c r="C97" s="49">
        <v>7.153955380436902E-8</v>
      </c>
      <c r="D97" s="47">
        <v>1254</v>
      </c>
      <c r="E97" s="49">
        <f t="shared" si="1"/>
        <v>8.1587990759929725E-7</v>
      </c>
    </row>
    <row r="98" spans="1:5" s="38" customFormat="1" x14ac:dyDescent="0.25">
      <c r="A98" s="47">
        <v>95</v>
      </c>
      <c r="B98" s="47">
        <v>8</v>
      </c>
      <c r="C98" s="49">
        <v>1.1446328608699043E-7</v>
      </c>
      <c r="D98" s="47">
        <v>1958</v>
      </c>
      <c r="E98" s="49">
        <f t="shared" si="1"/>
        <v>1.2739177504620607E-6</v>
      </c>
    </row>
    <row r="99" spans="1:5" s="38" customFormat="1" x14ac:dyDescent="0.25">
      <c r="A99" s="47">
        <v>96</v>
      </c>
      <c r="B99" s="47">
        <v>7</v>
      </c>
      <c r="C99" s="49">
        <v>1.0015537532611663E-7</v>
      </c>
      <c r="D99" s="47">
        <v>1774</v>
      </c>
      <c r="E99" s="49">
        <f t="shared" si="1"/>
        <v>1.1542033142592929E-6</v>
      </c>
    </row>
    <row r="100" spans="1:5" s="38" customFormat="1" x14ac:dyDescent="0.25">
      <c r="A100" s="47">
        <v>97</v>
      </c>
      <c r="B100" s="47">
        <v>9</v>
      </c>
      <c r="C100" s="49">
        <v>1.2877119684786424E-7</v>
      </c>
      <c r="D100" s="47">
        <v>2444</v>
      </c>
      <c r="E100" s="49">
        <f t="shared" si="1"/>
        <v>1.5901200113019796E-6</v>
      </c>
    </row>
    <row r="101" spans="1:5" s="38" customFormat="1" x14ac:dyDescent="0.25">
      <c r="A101" s="47">
        <v>98</v>
      </c>
      <c r="B101" s="47">
        <v>4</v>
      </c>
      <c r="C101" s="49">
        <v>5.7231643043495216E-8</v>
      </c>
      <c r="D101" s="47">
        <v>1329</v>
      </c>
      <c r="E101" s="49">
        <f t="shared" si="1"/>
        <v>8.6467655279064281E-7</v>
      </c>
    </row>
    <row r="102" spans="1:5" s="38" customFormat="1" x14ac:dyDescent="0.25">
      <c r="A102" s="47">
        <v>99</v>
      </c>
      <c r="B102" s="47">
        <v>5</v>
      </c>
      <c r="C102" s="49">
        <v>7.153955380436902E-8</v>
      </c>
      <c r="D102" s="47">
        <v>1055</v>
      </c>
      <c r="E102" s="49">
        <f t="shared" si="1"/>
        <v>6.8640614235826047E-7</v>
      </c>
    </row>
    <row r="103" spans="1:5" s="38" customFormat="1" x14ac:dyDescent="0.25">
      <c r="A103" s="47">
        <v>100</v>
      </c>
      <c r="B103" s="47">
        <v>4</v>
      </c>
      <c r="C103" s="49">
        <v>5.7231643043495216E-8</v>
      </c>
      <c r="D103" s="47">
        <v>1024</v>
      </c>
      <c r="E103" s="49">
        <f t="shared" si="1"/>
        <v>6.6623686234583758E-7</v>
      </c>
    </row>
    <row r="104" spans="1:5" s="38" customFormat="1" x14ac:dyDescent="0.25">
      <c r="A104" s="47">
        <v>101</v>
      </c>
      <c r="B104" s="47">
        <v>2</v>
      </c>
      <c r="C104" s="49">
        <v>2.8615821521747608E-8</v>
      </c>
      <c r="D104" s="47">
        <v>939</v>
      </c>
      <c r="E104" s="49">
        <f t="shared" si="1"/>
        <v>6.1093399779564602E-7</v>
      </c>
    </row>
    <row r="105" spans="1:5" s="38" customFormat="1" x14ac:dyDescent="0.25">
      <c r="A105" s="47">
        <v>102</v>
      </c>
      <c r="B105" s="47">
        <v>11</v>
      </c>
      <c r="C105" s="49">
        <v>1.5738701836961184E-7</v>
      </c>
      <c r="D105" s="47">
        <v>2833</v>
      </c>
      <c r="E105" s="49">
        <f t="shared" si="1"/>
        <v>1.8432119443610917E-6</v>
      </c>
    </row>
    <row r="106" spans="1:5" s="38" customFormat="1" x14ac:dyDescent="0.25">
      <c r="A106" s="47">
        <v>103</v>
      </c>
      <c r="B106" s="47">
        <v>4</v>
      </c>
      <c r="C106" s="49">
        <v>5.7231643043495216E-8</v>
      </c>
      <c r="D106" s="47">
        <v>781</v>
      </c>
      <c r="E106" s="49">
        <f t="shared" si="1"/>
        <v>5.0813573192587813E-7</v>
      </c>
    </row>
    <row r="107" spans="1:5" s="38" customFormat="1" x14ac:dyDescent="0.25">
      <c r="A107" s="47">
        <v>104</v>
      </c>
      <c r="B107" s="47">
        <v>7</v>
      </c>
      <c r="C107" s="49">
        <v>1.0015537532611663E-7</v>
      </c>
      <c r="D107" s="47">
        <v>2058</v>
      </c>
      <c r="E107" s="49">
        <f t="shared" si="1"/>
        <v>1.3389799440505214E-6</v>
      </c>
    </row>
    <row r="108" spans="1:5" s="38" customFormat="1" x14ac:dyDescent="0.25">
      <c r="A108" s="47">
        <v>105</v>
      </c>
      <c r="B108" s="47">
        <v>4</v>
      </c>
      <c r="C108" s="49">
        <v>5.7231643043495216E-8</v>
      </c>
      <c r="D108" s="47">
        <v>1064</v>
      </c>
      <c r="E108" s="49">
        <f t="shared" si="1"/>
        <v>6.9226173978122192E-7</v>
      </c>
    </row>
    <row r="109" spans="1:5" s="38" customFormat="1" x14ac:dyDescent="0.25">
      <c r="A109" s="47">
        <v>106</v>
      </c>
      <c r="B109" s="47">
        <v>2</v>
      </c>
      <c r="C109" s="49">
        <v>2.8615821521747608E-8</v>
      </c>
      <c r="D109" s="47">
        <v>480</v>
      </c>
      <c r="E109" s="49">
        <f t="shared" si="1"/>
        <v>3.122985292246114E-7</v>
      </c>
    </row>
    <row r="110" spans="1:5" s="38" customFormat="1" x14ac:dyDescent="0.25">
      <c r="A110" s="47">
        <v>107</v>
      </c>
      <c r="B110" s="47">
        <v>6</v>
      </c>
      <c r="C110" s="49">
        <v>8.5847464565242824E-8</v>
      </c>
      <c r="D110" s="47">
        <v>1715</v>
      </c>
      <c r="E110" s="49">
        <f t="shared" si="1"/>
        <v>1.115816620042101E-6</v>
      </c>
    </row>
    <row r="111" spans="1:5" s="38" customFormat="1" x14ac:dyDescent="0.25">
      <c r="A111" s="47">
        <v>108</v>
      </c>
      <c r="B111" s="47">
        <v>5</v>
      </c>
      <c r="C111" s="49">
        <v>7.153955380436902E-8</v>
      </c>
      <c r="D111" s="47">
        <v>1184</v>
      </c>
      <c r="E111" s="49">
        <f t="shared" si="1"/>
        <v>7.7033637208737481E-7</v>
      </c>
    </row>
    <row r="112" spans="1:5" s="38" customFormat="1" x14ac:dyDescent="0.25">
      <c r="A112" s="47">
        <v>109</v>
      </c>
      <c r="B112" s="47">
        <v>2</v>
      </c>
      <c r="C112" s="49">
        <v>2.8615821521747608E-8</v>
      </c>
      <c r="D112" s="47">
        <v>379</v>
      </c>
      <c r="E112" s="49">
        <f t="shared" si="1"/>
        <v>2.4658571370026607E-7</v>
      </c>
    </row>
    <row r="113" spans="1:5" s="38" customFormat="1" x14ac:dyDescent="0.25">
      <c r="A113" s="47">
        <v>110</v>
      </c>
      <c r="B113" s="47">
        <v>3</v>
      </c>
      <c r="C113" s="49">
        <v>4.2923732282621412E-8</v>
      </c>
      <c r="D113" s="47">
        <v>966</v>
      </c>
      <c r="E113" s="49">
        <f t="shared" si="1"/>
        <v>6.2850079006453047E-7</v>
      </c>
    </row>
    <row r="114" spans="1:5" s="38" customFormat="1" x14ac:dyDescent="0.25">
      <c r="A114" s="47">
        <v>111</v>
      </c>
      <c r="B114" s="47">
        <v>9</v>
      </c>
      <c r="C114" s="49">
        <v>1.2877119684786424E-7</v>
      </c>
      <c r="D114" s="47">
        <v>2425</v>
      </c>
      <c r="E114" s="49">
        <f t="shared" si="1"/>
        <v>1.5777581945201722E-6</v>
      </c>
    </row>
    <row r="115" spans="1:5" s="38" customFormat="1" x14ac:dyDescent="0.25">
      <c r="A115" s="47">
        <v>112</v>
      </c>
      <c r="B115" s="47">
        <v>4</v>
      </c>
      <c r="C115" s="49">
        <v>5.7231643043495216E-8</v>
      </c>
      <c r="D115" s="47">
        <v>2582</v>
      </c>
      <c r="E115" s="49">
        <f t="shared" si="1"/>
        <v>1.6799058384540554E-6</v>
      </c>
    </row>
    <row r="116" spans="1:5" s="38" customFormat="1" x14ac:dyDescent="0.25">
      <c r="A116" s="47">
        <v>114</v>
      </c>
      <c r="B116" s="47">
        <v>5</v>
      </c>
      <c r="C116" s="49">
        <v>7.153955380436902E-8</v>
      </c>
      <c r="D116" s="47">
        <v>2469</v>
      </c>
      <c r="E116" s="49">
        <f t="shared" si="1"/>
        <v>1.6063855596990948E-6</v>
      </c>
    </row>
    <row r="117" spans="1:5" s="38" customFormat="1" x14ac:dyDescent="0.25">
      <c r="A117" s="47">
        <v>115</v>
      </c>
      <c r="B117" s="47">
        <v>2</v>
      </c>
      <c r="C117" s="49">
        <v>2.8615821521747608E-8</v>
      </c>
      <c r="D117" s="47">
        <v>248</v>
      </c>
      <c r="E117" s="49">
        <f t="shared" si="1"/>
        <v>1.6135424009938256E-7</v>
      </c>
    </row>
    <row r="118" spans="1:5" s="38" customFormat="1" x14ac:dyDescent="0.25">
      <c r="A118" s="47">
        <v>116</v>
      </c>
      <c r="B118" s="47">
        <v>2</v>
      </c>
      <c r="C118" s="49">
        <v>2.8615821521747608E-8</v>
      </c>
      <c r="D118" s="47">
        <v>628</v>
      </c>
      <c r="E118" s="49">
        <f t="shared" si="1"/>
        <v>4.0859057573553324E-7</v>
      </c>
    </row>
    <row r="119" spans="1:5" s="38" customFormat="1" x14ac:dyDescent="0.25">
      <c r="A119" s="47">
        <v>117</v>
      </c>
      <c r="B119" s="47">
        <v>3</v>
      </c>
      <c r="C119" s="49">
        <v>4.2923732282621412E-8</v>
      </c>
      <c r="D119" s="47">
        <v>542</v>
      </c>
      <c r="E119" s="49">
        <f t="shared" si="1"/>
        <v>3.5263708924945701E-7</v>
      </c>
    </row>
    <row r="120" spans="1:5" s="38" customFormat="1" x14ac:dyDescent="0.25">
      <c r="A120" s="47">
        <v>118</v>
      </c>
      <c r="B120" s="47">
        <v>3</v>
      </c>
      <c r="C120" s="49">
        <v>4.2923732282621412E-8</v>
      </c>
      <c r="D120" s="47">
        <v>1276</v>
      </c>
      <c r="E120" s="49">
        <f t="shared" si="1"/>
        <v>8.3019359018875859E-7</v>
      </c>
    </row>
    <row r="121" spans="1:5" s="38" customFormat="1" x14ac:dyDescent="0.25">
      <c r="A121" s="47">
        <v>119</v>
      </c>
      <c r="B121" s="47">
        <v>3</v>
      </c>
      <c r="C121" s="49">
        <v>4.2923732282621412E-8</v>
      </c>
      <c r="D121" s="47">
        <v>562</v>
      </c>
      <c r="E121" s="49">
        <f t="shared" si="1"/>
        <v>3.6564952796714918E-7</v>
      </c>
    </row>
    <row r="122" spans="1:5" s="38" customFormat="1" x14ac:dyDescent="0.25">
      <c r="A122" s="47">
        <v>120</v>
      </c>
      <c r="B122" s="47">
        <v>2</v>
      </c>
      <c r="C122" s="49">
        <v>2.8615821521747608E-8</v>
      </c>
      <c r="D122" s="47">
        <v>421</v>
      </c>
      <c r="E122" s="49">
        <f t="shared" si="1"/>
        <v>2.7391183500741957E-7</v>
      </c>
    </row>
    <row r="123" spans="1:5" s="38" customFormat="1" x14ac:dyDescent="0.25">
      <c r="A123" s="47">
        <v>121</v>
      </c>
      <c r="B123" s="47">
        <v>3</v>
      </c>
      <c r="C123" s="49">
        <v>4.2923732282621412E-8</v>
      </c>
      <c r="D123" s="47">
        <v>1363</v>
      </c>
      <c r="E123" s="49">
        <f t="shared" si="1"/>
        <v>8.8679769861071948E-7</v>
      </c>
    </row>
    <row r="124" spans="1:5" s="38" customFormat="1" x14ac:dyDescent="0.25">
      <c r="A124" s="47">
        <v>122</v>
      </c>
      <c r="B124" s="47">
        <v>2</v>
      </c>
      <c r="C124" s="49">
        <v>2.8615821521747608E-8</v>
      </c>
      <c r="D124" s="47">
        <v>487</v>
      </c>
      <c r="E124" s="49">
        <f t="shared" si="1"/>
        <v>3.1685288277580362E-7</v>
      </c>
    </row>
    <row r="125" spans="1:5" s="38" customFormat="1" x14ac:dyDescent="0.25">
      <c r="A125" s="47">
        <v>123</v>
      </c>
      <c r="B125" s="47">
        <v>2</v>
      </c>
      <c r="C125" s="49">
        <v>2.8615821521747608E-8</v>
      </c>
      <c r="D125" s="47">
        <v>430</v>
      </c>
      <c r="E125" s="49">
        <f t="shared" si="1"/>
        <v>2.7976743243038107E-7</v>
      </c>
    </row>
    <row r="126" spans="1:5" s="38" customFormat="1" x14ac:dyDescent="0.25">
      <c r="A126" s="47">
        <v>124</v>
      </c>
      <c r="B126" s="47">
        <v>3</v>
      </c>
      <c r="C126" s="49">
        <v>4.2923732282621412E-8</v>
      </c>
      <c r="D126" s="47">
        <v>711</v>
      </c>
      <c r="E126" s="49">
        <f t="shared" si="1"/>
        <v>4.6259219641395563E-7</v>
      </c>
    </row>
    <row r="127" spans="1:5" s="38" customFormat="1" x14ac:dyDescent="0.25">
      <c r="A127" s="47">
        <v>125</v>
      </c>
      <c r="B127" s="47">
        <v>1</v>
      </c>
      <c r="C127" s="49">
        <v>1.4307910760873804E-8</v>
      </c>
      <c r="D127" s="47">
        <v>138</v>
      </c>
      <c r="E127" s="49">
        <f t="shared" si="1"/>
        <v>8.9785827152075781E-8</v>
      </c>
    </row>
    <row r="128" spans="1:5" s="38" customFormat="1" x14ac:dyDescent="0.25">
      <c r="A128" s="47">
        <v>126</v>
      </c>
      <c r="B128" s="47">
        <v>3</v>
      </c>
      <c r="C128" s="49">
        <v>4.2923732282621412E-8</v>
      </c>
      <c r="D128" s="47">
        <v>646</v>
      </c>
      <c r="E128" s="49">
        <f t="shared" si="1"/>
        <v>4.2030177058145618E-7</v>
      </c>
    </row>
    <row r="129" spans="1:5" s="38" customFormat="1" x14ac:dyDescent="0.25">
      <c r="A129" s="47">
        <v>127</v>
      </c>
      <c r="B129" s="47">
        <v>1</v>
      </c>
      <c r="C129" s="49">
        <v>1.4307910760873804E-8</v>
      </c>
      <c r="D129" s="47">
        <v>187</v>
      </c>
      <c r="E129" s="49">
        <f t="shared" si="1"/>
        <v>1.2166630201042153E-7</v>
      </c>
    </row>
    <row r="130" spans="1:5" s="38" customFormat="1" x14ac:dyDescent="0.25">
      <c r="A130" s="47">
        <v>128</v>
      </c>
      <c r="B130" s="47">
        <v>2</v>
      </c>
      <c r="C130" s="49">
        <v>2.8615821521747608E-8</v>
      </c>
      <c r="D130" s="47">
        <v>453</v>
      </c>
      <c r="E130" s="49">
        <f t="shared" si="1"/>
        <v>2.9473173695572701E-7</v>
      </c>
    </row>
    <row r="131" spans="1:5" s="38" customFormat="1" x14ac:dyDescent="0.25">
      <c r="A131" s="47">
        <v>130</v>
      </c>
      <c r="B131" s="47">
        <v>5</v>
      </c>
      <c r="C131" s="49">
        <v>7.153955380436902E-8</v>
      </c>
      <c r="D131" s="47">
        <v>1521</v>
      </c>
      <c r="E131" s="49">
        <f t="shared" si="1"/>
        <v>9.8959596448048727E-7</v>
      </c>
    </row>
    <row r="132" spans="1:5" s="38" customFormat="1" x14ac:dyDescent="0.25">
      <c r="A132" s="47">
        <v>131</v>
      </c>
      <c r="B132" s="47">
        <v>1</v>
      </c>
      <c r="C132" s="49">
        <v>1.4307910760873804E-8</v>
      </c>
      <c r="D132" s="47">
        <v>302</v>
      </c>
      <c r="E132" s="49">
        <f t="shared" si="1"/>
        <v>1.9648782463715134E-7</v>
      </c>
    </row>
    <row r="133" spans="1:5" s="38" customFormat="1" x14ac:dyDescent="0.25">
      <c r="A133" s="47">
        <v>132</v>
      </c>
      <c r="B133" s="47">
        <v>3</v>
      </c>
      <c r="C133" s="49">
        <v>4.2923732282621412E-8</v>
      </c>
      <c r="D133" s="47">
        <v>1162</v>
      </c>
      <c r="E133" s="49">
        <f t="shared" ref="E133:E186" si="2">D133/SUM(D$4:D$186)</f>
        <v>7.5602268949791337E-7</v>
      </c>
    </row>
    <row r="134" spans="1:5" s="38" customFormat="1" x14ac:dyDescent="0.25">
      <c r="A134" s="47">
        <v>133</v>
      </c>
      <c r="B134" s="47">
        <v>3</v>
      </c>
      <c r="C134" s="49">
        <v>4.2923732282621412E-8</v>
      </c>
      <c r="D134" s="47">
        <v>922</v>
      </c>
      <c r="E134" s="49">
        <f t="shared" si="2"/>
        <v>5.9987342488560769E-7</v>
      </c>
    </row>
    <row r="135" spans="1:5" s="38" customFormat="1" x14ac:dyDescent="0.25">
      <c r="A135" s="47">
        <v>134</v>
      </c>
      <c r="B135" s="47">
        <v>2</v>
      </c>
      <c r="C135" s="49">
        <v>2.8615821521747608E-8</v>
      </c>
      <c r="D135" s="47">
        <v>603</v>
      </c>
      <c r="E135" s="49">
        <f t="shared" si="2"/>
        <v>3.9232502733841807E-7</v>
      </c>
    </row>
    <row r="136" spans="1:5" s="38" customFormat="1" x14ac:dyDescent="0.25">
      <c r="A136" s="47">
        <v>136</v>
      </c>
      <c r="B136" s="47">
        <v>4</v>
      </c>
      <c r="C136" s="49">
        <v>5.7231643043495216E-8</v>
      </c>
      <c r="D136" s="47">
        <v>790</v>
      </c>
      <c r="E136" s="49">
        <f t="shared" si="2"/>
        <v>5.1399132934883958E-7</v>
      </c>
    </row>
    <row r="137" spans="1:5" s="38" customFormat="1" x14ac:dyDescent="0.25">
      <c r="A137" s="47">
        <v>137</v>
      </c>
      <c r="B137" s="47">
        <v>4</v>
      </c>
      <c r="C137" s="49">
        <v>5.7231643043495216E-8</v>
      </c>
      <c r="D137" s="47">
        <v>1610</v>
      </c>
      <c r="E137" s="49">
        <f t="shared" si="2"/>
        <v>1.0475013167742174E-6</v>
      </c>
    </row>
    <row r="138" spans="1:5" s="38" customFormat="1" x14ac:dyDescent="0.25">
      <c r="A138" s="47">
        <v>139</v>
      </c>
      <c r="B138" s="47">
        <v>2</v>
      </c>
      <c r="C138" s="49">
        <v>2.8615821521747608E-8</v>
      </c>
      <c r="D138" s="47">
        <v>941</v>
      </c>
      <c r="E138" s="49">
        <f t="shared" si="2"/>
        <v>6.1223524166741525E-7</v>
      </c>
    </row>
    <row r="139" spans="1:5" s="38" customFormat="1" x14ac:dyDescent="0.25">
      <c r="A139" s="47">
        <v>142</v>
      </c>
      <c r="B139" s="47">
        <v>3</v>
      </c>
      <c r="C139" s="49">
        <v>4.2923732282621412E-8</v>
      </c>
      <c r="D139" s="47">
        <v>665</v>
      </c>
      <c r="E139" s="49">
        <f t="shared" si="2"/>
        <v>4.3266358736326368E-7</v>
      </c>
    </row>
    <row r="140" spans="1:5" s="38" customFormat="1" x14ac:dyDescent="0.25">
      <c r="A140" s="47">
        <v>143</v>
      </c>
      <c r="B140" s="47">
        <v>3</v>
      </c>
      <c r="C140" s="49">
        <v>4.2923732282621412E-8</v>
      </c>
      <c r="D140" s="47">
        <v>1069</v>
      </c>
      <c r="E140" s="49">
        <f t="shared" si="2"/>
        <v>6.9551484946064492E-7</v>
      </c>
    </row>
    <row r="141" spans="1:5" s="38" customFormat="1" x14ac:dyDescent="0.25">
      <c r="A141" s="47">
        <v>144</v>
      </c>
      <c r="B141" s="47">
        <v>1</v>
      </c>
      <c r="C141" s="49">
        <v>1.4307910760873804E-8</v>
      </c>
      <c r="D141" s="47">
        <v>331</v>
      </c>
      <c r="E141" s="49">
        <f t="shared" si="2"/>
        <v>2.1535586077780495E-7</v>
      </c>
    </row>
    <row r="142" spans="1:5" s="38" customFormat="1" x14ac:dyDescent="0.25">
      <c r="A142" s="47">
        <v>145</v>
      </c>
      <c r="B142" s="47">
        <v>2</v>
      </c>
      <c r="C142" s="49">
        <v>2.8615821521747608E-8</v>
      </c>
      <c r="D142" s="47">
        <v>352</v>
      </c>
      <c r="E142" s="49">
        <f t="shared" si="2"/>
        <v>2.2901892143138168E-7</v>
      </c>
    </row>
    <row r="143" spans="1:5" s="38" customFormat="1" x14ac:dyDescent="0.25">
      <c r="A143" s="47">
        <v>146</v>
      </c>
      <c r="B143" s="47">
        <v>1</v>
      </c>
      <c r="C143" s="49">
        <v>1.4307910760873804E-8</v>
      </c>
      <c r="D143" s="47">
        <v>434</v>
      </c>
      <c r="E143" s="49">
        <f t="shared" si="2"/>
        <v>2.8236992017391946E-7</v>
      </c>
    </row>
    <row r="144" spans="1:5" s="38" customFormat="1" x14ac:dyDescent="0.25">
      <c r="A144" s="47">
        <v>147</v>
      </c>
      <c r="B144" s="47">
        <v>1</v>
      </c>
      <c r="C144" s="49">
        <v>1.4307910760873804E-8</v>
      </c>
      <c r="D144" s="47">
        <v>185</v>
      </c>
      <c r="E144" s="49">
        <f t="shared" si="2"/>
        <v>1.2036505813865231E-7</v>
      </c>
    </row>
    <row r="145" spans="1:5" s="38" customFormat="1" x14ac:dyDescent="0.25">
      <c r="A145" s="47">
        <v>148</v>
      </c>
      <c r="B145" s="47">
        <v>2</v>
      </c>
      <c r="C145" s="49">
        <v>2.8615821521747608E-8</v>
      </c>
      <c r="D145" s="47">
        <v>761</v>
      </c>
      <c r="E145" s="49">
        <f t="shared" si="2"/>
        <v>4.9512329320818602E-7</v>
      </c>
    </row>
    <row r="146" spans="1:5" s="38" customFormat="1" x14ac:dyDescent="0.25">
      <c r="A146" s="47">
        <v>150</v>
      </c>
      <c r="B146" s="47">
        <v>2</v>
      </c>
      <c r="C146" s="49">
        <v>2.8615821521747608E-8</v>
      </c>
      <c r="D146" s="47">
        <v>741</v>
      </c>
      <c r="E146" s="49">
        <f t="shared" si="2"/>
        <v>4.821108544904938E-7</v>
      </c>
    </row>
    <row r="147" spans="1:5" s="38" customFormat="1" x14ac:dyDescent="0.25">
      <c r="A147" s="47">
        <v>151</v>
      </c>
      <c r="B147" s="47">
        <v>1</v>
      </c>
      <c r="C147" s="49">
        <v>1.4307910760873804E-8</v>
      </c>
      <c r="D147" s="47">
        <v>431</v>
      </c>
      <c r="E147" s="49">
        <f t="shared" si="2"/>
        <v>2.8041805436626562E-7</v>
      </c>
    </row>
    <row r="148" spans="1:5" s="38" customFormat="1" x14ac:dyDescent="0.25">
      <c r="A148" s="47">
        <v>152</v>
      </c>
      <c r="B148" s="47">
        <v>1</v>
      </c>
      <c r="C148" s="49">
        <v>1.4307910760873804E-8</v>
      </c>
      <c r="D148" s="47">
        <v>218</v>
      </c>
      <c r="E148" s="49">
        <f t="shared" si="2"/>
        <v>1.4183558202284434E-7</v>
      </c>
    </row>
    <row r="149" spans="1:5" s="38" customFormat="1" x14ac:dyDescent="0.25">
      <c r="A149" s="47">
        <v>156</v>
      </c>
      <c r="B149" s="47">
        <v>1</v>
      </c>
      <c r="C149" s="49">
        <v>1.4307910760873804E-8</v>
      </c>
      <c r="D149" s="47">
        <v>303</v>
      </c>
      <c r="E149" s="49">
        <f t="shared" si="2"/>
        <v>1.9713844657303595E-7</v>
      </c>
    </row>
    <row r="150" spans="1:5" s="38" customFormat="1" x14ac:dyDescent="0.25">
      <c r="A150" s="47">
        <v>157</v>
      </c>
      <c r="B150" s="47">
        <v>1</v>
      </c>
      <c r="C150" s="49">
        <v>1.4307910760873804E-8</v>
      </c>
      <c r="D150" s="47">
        <v>240</v>
      </c>
      <c r="E150" s="49">
        <f t="shared" si="2"/>
        <v>1.561492646123057E-7</v>
      </c>
    </row>
    <row r="151" spans="1:5" s="38" customFormat="1" x14ac:dyDescent="0.25">
      <c r="A151" s="47">
        <v>158</v>
      </c>
      <c r="B151" s="47">
        <v>1</v>
      </c>
      <c r="C151" s="49">
        <v>1.4307910760873804E-8</v>
      </c>
      <c r="D151" s="47">
        <v>504</v>
      </c>
      <c r="E151" s="49">
        <f t="shared" si="2"/>
        <v>3.2791345568584196E-7</v>
      </c>
    </row>
    <row r="152" spans="1:5" s="38" customFormat="1" x14ac:dyDescent="0.25">
      <c r="A152" s="47">
        <v>159</v>
      </c>
      <c r="B152" s="47">
        <v>2</v>
      </c>
      <c r="C152" s="49">
        <v>2.8615821521747608E-8</v>
      </c>
      <c r="D152" s="47">
        <v>451</v>
      </c>
      <c r="E152" s="49">
        <f t="shared" si="2"/>
        <v>2.9343049308395779E-7</v>
      </c>
    </row>
    <row r="153" spans="1:5" s="38" customFormat="1" x14ac:dyDescent="0.25">
      <c r="A153" s="47">
        <v>160</v>
      </c>
      <c r="B153" s="47">
        <v>1</v>
      </c>
      <c r="C153" s="49">
        <v>1.4307910760873804E-8</v>
      </c>
      <c r="D153" s="47">
        <v>237</v>
      </c>
      <c r="E153" s="49">
        <f t="shared" si="2"/>
        <v>1.5419739880465187E-7</v>
      </c>
    </row>
    <row r="154" spans="1:5" s="38" customFormat="1" x14ac:dyDescent="0.25">
      <c r="A154" s="47">
        <v>161</v>
      </c>
      <c r="B154" s="47">
        <v>1</v>
      </c>
      <c r="C154" s="49">
        <v>1.4307910760873804E-8</v>
      </c>
      <c r="D154" s="47">
        <v>872</v>
      </c>
      <c r="E154" s="49">
        <f t="shared" si="2"/>
        <v>5.6734232809137736E-7</v>
      </c>
    </row>
    <row r="155" spans="1:5" s="38" customFormat="1" x14ac:dyDescent="0.25">
      <c r="A155" s="47">
        <v>164</v>
      </c>
      <c r="B155" s="47">
        <v>3</v>
      </c>
      <c r="C155" s="49">
        <v>4.2923732282621412E-8</v>
      </c>
      <c r="D155" s="47">
        <v>1053</v>
      </c>
      <c r="E155" s="49">
        <f t="shared" si="2"/>
        <v>6.8510489848649125E-7</v>
      </c>
    </row>
    <row r="156" spans="1:5" s="38" customFormat="1" x14ac:dyDescent="0.25">
      <c r="A156" s="47">
        <v>167</v>
      </c>
      <c r="B156" s="47">
        <v>2</v>
      </c>
      <c r="C156" s="49">
        <v>2.8615821521747608E-8</v>
      </c>
      <c r="D156" s="47">
        <v>749</v>
      </c>
      <c r="E156" s="49">
        <f t="shared" si="2"/>
        <v>4.8731582997757069E-7</v>
      </c>
    </row>
    <row r="157" spans="1:5" s="38" customFormat="1" x14ac:dyDescent="0.25">
      <c r="A157" s="47">
        <v>168</v>
      </c>
      <c r="B157" s="47">
        <v>1</v>
      </c>
      <c r="C157" s="49">
        <v>1.4307910760873804E-8</v>
      </c>
      <c r="D157" s="47">
        <v>331</v>
      </c>
      <c r="E157" s="49">
        <f t="shared" si="2"/>
        <v>2.1535586077780495E-7</v>
      </c>
    </row>
    <row r="158" spans="1:5" s="38" customFormat="1" x14ac:dyDescent="0.25">
      <c r="A158" s="47">
        <v>175</v>
      </c>
      <c r="B158" s="47">
        <v>3</v>
      </c>
      <c r="C158" s="49">
        <v>4.2923732282621412E-8</v>
      </c>
      <c r="D158" s="47">
        <v>855</v>
      </c>
      <c r="E158" s="49">
        <f t="shared" si="2"/>
        <v>5.5628175518133902E-7</v>
      </c>
    </row>
    <row r="159" spans="1:5" s="38" customFormat="1" x14ac:dyDescent="0.25">
      <c r="A159" s="47">
        <v>177</v>
      </c>
      <c r="B159" s="47">
        <v>1</v>
      </c>
      <c r="C159" s="49">
        <v>1.4307910760873804E-8</v>
      </c>
      <c r="D159" s="47">
        <v>641</v>
      </c>
      <c r="E159" s="49">
        <f t="shared" si="2"/>
        <v>4.1704866090203313E-7</v>
      </c>
    </row>
    <row r="160" spans="1:5" s="38" customFormat="1" x14ac:dyDescent="0.25">
      <c r="A160" s="47">
        <v>178</v>
      </c>
      <c r="B160" s="47">
        <v>2</v>
      </c>
      <c r="C160" s="49">
        <v>2.8615821521747608E-8</v>
      </c>
      <c r="D160" s="47">
        <v>583</v>
      </c>
      <c r="E160" s="49">
        <f t="shared" si="2"/>
        <v>3.793125886207259E-7</v>
      </c>
    </row>
    <row r="161" spans="1:5" s="38" customFormat="1" x14ac:dyDescent="0.25">
      <c r="A161" s="47">
        <v>179</v>
      </c>
      <c r="B161" s="47">
        <v>2</v>
      </c>
      <c r="C161" s="49">
        <v>2.8615821521747608E-8</v>
      </c>
      <c r="D161" s="47">
        <v>576</v>
      </c>
      <c r="E161" s="49">
        <f t="shared" si="2"/>
        <v>3.7475823506953368E-7</v>
      </c>
    </row>
    <row r="162" spans="1:5" s="38" customFormat="1" x14ac:dyDescent="0.25">
      <c r="A162" s="47">
        <v>183</v>
      </c>
      <c r="B162" s="47">
        <v>1</v>
      </c>
      <c r="C162" s="49">
        <v>1.4307910760873804E-8</v>
      </c>
      <c r="D162" s="47">
        <v>463</v>
      </c>
      <c r="E162" s="49">
        <f t="shared" si="2"/>
        <v>3.0123795631457307E-7</v>
      </c>
    </row>
    <row r="163" spans="1:5" s="38" customFormat="1" x14ac:dyDescent="0.25">
      <c r="A163" s="47">
        <v>184</v>
      </c>
      <c r="B163" s="47">
        <v>2</v>
      </c>
      <c r="C163" s="49">
        <v>2.8615821521747608E-8</v>
      </c>
      <c r="D163" s="47">
        <v>558</v>
      </c>
      <c r="E163" s="49">
        <f t="shared" si="2"/>
        <v>3.6304704022361074E-7</v>
      </c>
    </row>
    <row r="164" spans="1:5" s="38" customFormat="1" x14ac:dyDescent="0.25">
      <c r="A164" s="47">
        <v>185</v>
      </c>
      <c r="B164" s="47">
        <v>1</v>
      </c>
      <c r="C164" s="49">
        <v>1.4307910760873804E-8</v>
      </c>
      <c r="D164" s="47">
        <v>412</v>
      </c>
      <c r="E164" s="49">
        <f t="shared" si="2"/>
        <v>2.6805623758445812E-7</v>
      </c>
    </row>
    <row r="165" spans="1:5" s="38" customFormat="1" x14ac:dyDescent="0.25">
      <c r="A165" s="47">
        <v>187</v>
      </c>
      <c r="B165" s="47">
        <v>2</v>
      </c>
      <c r="C165" s="49">
        <v>2.8615821521747608E-8</v>
      </c>
      <c r="D165" s="47">
        <v>1164</v>
      </c>
      <c r="E165" s="49">
        <f t="shared" si="2"/>
        <v>7.5732393336968259E-7</v>
      </c>
    </row>
    <row r="166" spans="1:5" s="38" customFormat="1" x14ac:dyDescent="0.25">
      <c r="A166" s="47">
        <v>188</v>
      </c>
      <c r="B166" s="47">
        <v>2</v>
      </c>
      <c r="C166" s="49">
        <v>2.8615821521747608E-8</v>
      </c>
      <c r="D166" s="47">
        <v>453</v>
      </c>
      <c r="E166" s="49">
        <f t="shared" si="2"/>
        <v>2.9473173695572701E-7</v>
      </c>
    </row>
    <row r="167" spans="1:5" s="38" customFormat="1" x14ac:dyDescent="0.25">
      <c r="A167" s="47">
        <v>190</v>
      </c>
      <c r="B167" s="47">
        <v>1</v>
      </c>
      <c r="C167" s="49">
        <v>1.4307910760873804E-8</v>
      </c>
      <c r="D167" s="47">
        <v>190</v>
      </c>
      <c r="E167" s="49">
        <f t="shared" si="2"/>
        <v>1.2361816781807534E-7</v>
      </c>
    </row>
    <row r="168" spans="1:5" s="38" customFormat="1" x14ac:dyDescent="0.25">
      <c r="A168" s="47">
        <v>194</v>
      </c>
      <c r="B168" s="47">
        <v>1</v>
      </c>
      <c r="C168" s="49">
        <v>1.4307910760873804E-8</v>
      </c>
      <c r="D168" s="47">
        <v>210</v>
      </c>
      <c r="E168" s="49">
        <f t="shared" si="2"/>
        <v>1.3663060653576748E-7</v>
      </c>
    </row>
    <row r="169" spans="1:5" s="38" customFormat="1" x14ac:dyDescent="0.25">
      <c r="A169" s="47">
        <v>196</v>
      </c>
      <c r="B169" s="47">
        <v>1</v>
      </c>
      <c r="C169" s="49">
        <v>1.4307910760873804E-8</v>
      </c>
      <c r="D169" s="47">
        <v>432</v>
      </c>
      <c r="E169" s="49">
        <f t="shared" si="2"/>
        <v>2.8106867630215023E-7</v>
      </c>
    </row>
    <row r="170" spans="1:5" s="38" customFormat="1" x14ac:dyDescent="0.25">
      <c r="A170" s="47">
        <v>201</v>
      </c>
      <c r="B170" s="47">
        <v>1</v>
      </c>
      <c r="C170" s="49">
        <v>1.4307910760873804E-8</v>
      </c>
      <c r="D170" s="47">
        <v>208</v>
      </c>
      <c r="E170" s="49">
        <f t="shared" si="2"/>
        <v>1.3532936266399828E-7</v>
      </c>
    </row>
    <row r="171" spans="1:5" s="38" customFormat="1" x14ac:dyDescent="0.25">
      <c r="A171" s="47">
        <v>202</v>
      </c>
      <c r="B171" s="47">
        <v>1</v>
      </c>
      <c r="C171" s="49">
        <v>1.4307910760873804E-8</v>
      </c>
      <c r="D171" s="47">
        <v>274</v>
      </c>
      <c r="E171" s="49">
        <f t="shared" si="2"/>
        <v>1.7827041043238234E-7</v>
      </c>
    </row>
    <row r="172" spans="1:5" s="38" customFormat="1" x14ac:dyDescent="0.25">
      <c r="A172" s="47">
        <v>213</v>
      </c>
      <c r="B172" s="47">
        <v>1</v>
      </c>
      <c r="C172" s="49">
        <v>1.4307910760873804E-8</v>
      </c>
      <c r="D172" s="47">
        <v>445</v>
      </c>
      <c r="E172" s="49">
        <f t="shared" si="2"/>
        <v>2.8952676146865012E-7</v>
      </c>
    </row>
    <row r="173" spans="1:5" s="38" customFormat="1" x14ac:dyDescent="0.25">
      <c r="A173" s="47">
        <v>216</v>
      </c>
      <c r="B173" s="47">
        <v>1</v>
      </c>
      <c r="C173" s="49">
        <v>1.4307910760873804E-8</v>
      </c>
      <c r="D173" s="47">
        <v>216</v>
      </c>
      <c r="E173" s="49">
        <f t="shared" si="2"/>
        <v>1.4053433815107512E-7</v>
      </c>
    </row>
    <row r="174" spans="1:5" s="38" customFormat="1" x14ac:dyDescent="0.25">
      <c r="A174" s="47">
        <v>226</v>
      </c>
      <c r="B174" s="47">
        <v>1</v>
      </c>
      <c r="C174" s="49">
        <v>1.4307910760873804E-8</v>
      </c>
      <c r="D174" s="47">
        <v>743</v>
      </c>
      <c r="E174" s="49">
        <f t="shared" si="2"/>
        <v>4.8341209836226302E-7</v>
      </c>
    </row>
    <row r="175" spans="1:5" s="38" customFormat="1" x14ac:dyDescent="0.25">
      <c r="A175" s="47">
        <v>233</v>
      </c>
      <c r="B175" s="47">
        <v>1</v>
      </c>
      <c r="C175" s="49">
        <v>1.4307910760873804E-8</v>
      </c>
      <c r="D175" s="47">
        <v>264</v>
      </c>
      <c r="E175" s="49">
        <f t="shared" si="2"/>
        <v>1.7176419107353626E-7</v>
      </c>
    </row>
    <row r="176" spans="1:5" s="38" customFormat="1" x14ac:dyDescent="0.25">
      <c r="A176" s="47">
        <v>234</v>
      </c>
      <c r="B176" s="47">
        <v>1</v>
      </c>
      <c r="C176" s="49">
        <v>1.4307910760873804E-8</v>
      </c>
      <c r="D176" s="47">
        <v>381</v>
      </c>
      <c r="E176" s="49">
        <f t="shared" si="2"/>
        <v>2.4788695757203529E-7</v>
      </c>
    </row>
    <row r="177" spans="1:5" s="38" customFormat="1" x14ac:dyDescent="0.25">
      <c r="A177" s="47">
        <v>242</v>
      </c>
      <c r="B177" s="47">
        <v>1</v>
      </c>
      <c r="C177" s="49">
        <v>1.4307910760873804E-8</v>
      </c>
      <c r="D177" s="47">
        <v>281</v>
      </c>
      <c r="E177" s="49">
        <f t="shared" si="2"/>
        <v>1.8282476398357459E-7</v>
      </c>
    </row>
    <row r="178" spans="1:5" s="38" customFormat="1" x14ac:dyDescent="0.25">
      <c r="A178" s="47">
        <v>244</v>
      </c>
      <c r="B178" s="47">
        <v>1</v>
      </c>
      <c r="C178" s="49">
        <v>1.4307910760873804E-8</v>
      </c>
      <c r="D178" s="47">
        <v>263</v>
      </c>
      <c r="E178" s="49">
        <f t="shared" si="2"/>
        <v>1.7111356913765165E-7</v>
      </c>
    </row>
    <row r="179" spans="1:5" s="38" customFormat="1" x14ac:dyDescent="0.25">
      <c r="A179" s="47">
        <v>256</v>
      </c>
      <c r="B179" s="47">
        <v>1</v>
      </c>
      <c r="C179" s="49">
        <v>1.4307910760873804E-8</v>
      </c>
      <c r="D179" s="47">
        <v>261</v>
      </c>
      <c r="E179" s="49">
        <f t="shared" si="2"/>
        <v>1.6981232526588245E-7</v>
      </c>
    </row>
    <row r="180" spans="1:5" s="38" customFormat="1" x14ac:dyDescent="0.25">
      <c r="A180" s="47">
        <v>257</v>
      </c>
      <c r="B180" s="47">
        <v>1</v>
      </c>
      <c r="C180" s="49">
        <v>1.4307910760873804E-8</v>
      </c>
      <c r="D180" s="47">
        <v>289</v>
      </c>
      <c r="E180" s="49">
        <f t="shared" si="2"/>
        <v>1.8802973947065145E-7</v>
      </c>
    </row>
    <row r="181" spans="1:5" s="38" customFormat="1" x14ac:dyDescent="0.25">
      <c r="A181" s="47">
        <v>260</v>
      </c>
      <c r="B181" s="47">
        <v>1</v>
      </c>
      <c r="C181" s="49">
        <v>1.4307910760873804E-8</v>
      </c>
      <c r="D181" s="47">
        <v>260</v>
      </c>
      <c r="E181" s="49">
        <f t="shared" si="2"/>
        <v>1.6916170332999784E-7</v>
      </c>
    </row>
    <row r="182" spans="1:5" s="38" customFormat="1" x14ac:dyDescent="0.25">
      <c r="A182" s="47">
        <v>273</v>
      </c>
      <c r="B182" s="47">
        <v>1</v>
      </c>
      <c r="C182" s="49">
        <v>1.4307910760873804E-8</v>
      </c>
      <c r="D182" s="47">
        <v>435</v>
      </c>
      <c r="E182" s="49">
        <f t="shared" si="2"/>
        <v>2.8302054210980407E-7</v>
      </c>
    </row>
    <row r="183" spans="1:5" s="38" customFormat="1" x14ac:dyDescent="0.25">
      <c r="A183" s="47">
        <v>291</v>
      </c>
      <c r="B183" s="47">
        <v>1</v>
      </c>
      <c r="C183" s="49">
        <v>1.4307910760873804E-8</v>
      </c>
      <c r="D183" s="47">
        <v>569</v>
      </c>
      <c r="E183" s="49">
        <f t="shared" si="2"/>
        <v>3.702038815183414E-7</v>
      </c>
    </row>
    <row r="184" spans="1:5" s="38" customFormat="1" x14ac:dyDescent="0.25">
      <c r="A184" s="47">
        <v>300</v>
      </c>
      <c r="B184" s="47">
        <v>1</v>
      </c>
      <c r="C184" s="49">
        <v>1.4307910760873804E-8</v>
      </c>
      <c r="D184" s="47">
        <v>851</v>
      </c>
      <c r="E184" s="49">
        <f t="shared" si="2"/>
        <v>5.5367926743780058E-7</v>
      </c>
    </row>
    <row r="185" spans="1:5" s="38" customFormat="1" x14ac:dyDescent="0.25">
      <c r="A185" s="47">
        <v>320</v>
      </c>
      <c r="B185" s="47">
        <v>1</v>
      </c>
      <c r="C185" s="49">
        <v>1.4307910760873804E-8</v>
      </c>
      <c r="D185" s="47">
        <v>320</v>
      </c>
      <c r="E185" s="49">
        <f t="shared" si="2"/>
        <v>2.0819901948307426E-7</v>
      </c>
    </row>
    <row r="186" spans="1:5" s="38" customFormat="1" x14ac:dyDescent="0.25">
      <c r="A186" s="47">
        <v>329</v>
      </c>
      <c r="B186" s="47">
        <v>1</v>
      </c>
      <c r="C186" s="49">
        <v>1.4307910760873804E-8</v>
      </c>
      <c r="D186" s="47">
        <v>544</v>
      </c>
      <c r="E186" s="49">
        <f t="shared" si="2"/>
        <v>3.5393833312122624E-7</v>
      </c>
    </row>
    <row r="187" spans="1:5" x14ac:dyDescent="0.25">
      <c r="A187" s="84"/>
      <c r="B187" s="84"/>
      <c r="C187" s="86"/>
      <c r="D187" s="84"/>
      <c r="E187" s="86"/>
    </row>
    <row r="188" spans="1:5" x14ac:dyDescent="0.25">
      <c r="A188" s="84"/>
      <c r="B188" s="84"/>
      <c r="C188" s="86"/>
      <c r="D188" s="84"/>
      <c r="E188" s="86"/>
    </row>
    <row r="189" spans="1:5" x14ac:dyDescent="0.25">
      <c r="A189" s="84"/>
      <c r="B189" s="84"/>
      <c r="C189" s="86"/>
      <c r="D189" s="84"/>
      <c r="E189" s="86"/>
    </row>
    <row r="190" spans="1:5" x14ac:dyDescent="0.25">
      <c r="A190" s="84"/>
      <c r="B190" s="84"/>
      <c r="C190" s="86"/>
      <c r="D190" s="84"/>
      <c r="E190" s="86"/>
    </row>
    <row r="191" spans="1:5" x14ac:dyDescent="0.25">
      <c r="A191" s="84"/>
      <c r="B191" s="84"/>
      <c r="C191" s="86"/>
      <c r="D191" s="84"/>
      <c r="E191" s="86"/>
    </row>
    <row r="192" spans="1:5" x14ac:dyDescent="0.25">
      <c r="A192" s="84"/>
      <c r="B192" s="84"/>
      <c r="C192" s="86"/>
      <c r="D192" s="84"/>
      <c r="E192" s="86"/>
    </row>
    <row r="193" spans="1:5" x14ac:dyDescent="0.25">
      <c r="A193" s="84"/>
      <c r="B193" s="84"/>
      <c r="C193" s="86"/>
      <c r="D193" s="84"/>
      <c r="E193" s="86"/>
    </row>
    <row r="194" spans="1:5" x14ac:dyDescent="0.25">
      <c r="A194" s="84"/>
      <c r="B194" s="84"/>
      <c r="C194" s="86"/>
      <c r="D194" s="84"/>
      <c r="E194" s="86"/>
    </row>
    <row r="195" spans="1:5" x14ac:dyDescent="0.25">
      <c r="A195" s="84"/>
      <c r="B195" s="84"/>
      <c r="C195" s="86"/>
      <c r="D195" s="84"/>
      <c r="E195" s="86"/>
    </row>
    <row r="196" spans="1:5" x14ac:dyDescent="0.25">
      <c r="A196" s="84"/>
      <c r="B196" s="84"/>
      <c r="C196" s="86"/>
      <c r="D196" s="84"/>
      <c r="E196" s="86"/>
    </row>
    <row r="197" spans="1:5" x14ac:dyDescent="0.25">
      <c r="A197" s="84"/>
      <c r="B197" s="84"/>
      <c r="C197" s="86"/>
      <c r="D197" s="84"/>
      <c r="E197" s="86"/>
    </row>
    <row r="198" spans="1:5" x14ac:dyDescent="0.25">
      <c r="A198" s="84"/>
      <c r="B198" s="84"/>
      <c r="C198" s="86"/>
      <c r="D198" s="84"/>
      <c r="E198" s="86"/>
    </row>
    <row r="199" spans="1:5" x14ac:dyDescent="0.25">
      <c r="A199" s="84"/>
      <c r="B199" s="84"/>
      <c r="C199" s="86"/>
      <c r="D199" s="84"/>
      <c r="E199" s="86"/>
    </row>
    <row r="200" spans="1:5" x14ac:dyDescent="0.25">
      <c r="A200" s="84"/>
      <c r="B200" s="84"/>
      <c r="C200" s="86"/>
      <c r="D200" s="84"/>
      <c r="E200" s="86"/>
    </row>
    <row r="201" spans="1:5" x14ac:dyDescent="0.25">
      <c r="A201" s="84"/>
      <c r="B201" s="84"/>
      <c r="C201" s="86"/>
      <c r="D201" s="84"/>
      <c r="E201" s="86"/>
    </row>
    <row r="202" spans="1:5" x14ac:dyDescent="0.25">
      <c r="A202" s="84"/>
      <c r="B202" s="84"/>
      <c r="C202" s="86"/>
      <c r="D202" s="84"/>
      <c r="E202" s="86"/>
    </row>
    <row r="203" spans="1:5" x14ac:dyDescent="0.25">
      <c r="A203" s="84"/>
      <c r="B203" s="84"/>
      <c r="C203" s="86"/>
      <c r="D203" s="84"/>
      <c r="E203" s="86"/>
    </row>
    <row r="204" spans="1:5" x14ac:dyDescent="0.25">
      <c r="A204" s="84"/>
      <c r="B204" s="84"/>
      <c r="C204" s="86"/>
      <c r="D204" s="84"/>
      <c r="E204" s="86"/>
    </row>
    <row r="205" spans="1:5" x14ac:dyDescent="0.25">
      <c r="A205" s="84"/>
      <c r="B205" s="84"/>
      <c r="C205" s="86"/>
      <c r="D205" s="84"/>
      <c r="E205" s="86"/>
    </row>
    <row r="206" spans="1:5" x14ac:dyDescent="0.25">
      <c r="A206" s="84"/>
      <c r="B206" s="84"/>
      <c r="C206" s="86"/>
      <c r="D206" s="84"/>
      <c r="E206" s="86"/>
    </row>
    <row r="207" spans="1:5" x14ac:dyDescent="0.25">
      <c r="A207" s="84"/>
      <c r="B207" s="84"/>
      <c r="C207" s="86"/>
      <c r="D207" s="84"/>
      <c r="E207" s="86"/>
    </row>
    <row r="208" spans="1:5" x14ac:dyDescent="0.25">
      <c r="A208" s="84"/>
      <c r="B208" s="84"/>
      <c r="C208" s="86"/>
      <c r="D208" s="84"/>
      <c r="E208" s="86"/>
    </row>
    <row r="209" spans="1:5" x14ac:dyDescent="0.25">
      <c r="A209" s="84"/>
      <c r="B209" s="84"/>
      <c r="C209" s="86"/>
      <c r="D209" s="84"/>
      <c r="E209" s="86"/>
    </row>
    <row r="210" spans="1:5" x14ac:dyDescent="0.25">
      <c r="A210" s="84"/>
      <c r="B210" s="84"/>
      <c r="C210" s="86"/>
      <c r="D210" s="84"/>
      <c r="E210" s="86"/>
    </row>
    <row r="211" spans="1:5" x14ac:dyDescent="0.25">
      <c r="A211" s="84"/>
      <c r="B211" s="84"/>
      <c r="C211" s="86"/>
      <c r="D211" s="84"/>
      <c r="E211" s="86"/>
    </row>
    <row r="212" spans="1:5" x14ac:dyDescent="0.25">
      <c r="A212" s="84"/>
      <c r="B212" s="84"/>
      <c r="C212" s="86"/>
      <c r="D212" s="84"/>
      <c r="E212" s="86"/>
    </row>
    <row r="213" spans="1:5" x14ac:dyDescent="0.25">
      <c r="A213" s="84"/>
      <c r="B213" s="84"/>
      <c r="C213" s="86"/>
      <c r="D213" s="84"/>
      <c r="E213" s="86"/>
    </row>
    <row r="214" spans="1:5" x14ac:dyDescent="0.25">
      <c r="A214" s="84"/>
      <c r="B214" s="84"/>
      <c r="C214" s="86"/>
      <c r="D214" s="84"/>
      <c r="E214" s="86"/>
    </row>
    <row r="215" spans="1:5" x14ac:dyDescent="0.25">
      <c r="A215" s="84"/>
      <c r="B215" s="84"/>
      <c r="C215" s="86"/>
      <c r="D215" s="84"/>
      <c r="E215" s="86"/>
    </row>
    <row r="216" spans="1:5" x14ac:dyDescent="0.25">
      <c r="A216" s="84"/>
      <c r="B216" s="84"/>
      <c r="C216" s="86"/>
      <c r="D216" s="84"/>
      <c r="E216" s="86"/>
    </row>
    <row r="217" spans="1:5" x14ac:dyDescent="0.25">
      <c r="A217" s="84"/>
      <c r="B217" s="84"/>
      <c r="C217" s="86"/>
      <c r="D217" s="84"/>
      <c r="E217" s="86"/>
    </row>
    <row r="218" spans="1:5" x14ac:dyDescent="0.25">
      <c r="A218" s="84"/>
      <c r="B218" s="84"/>
      <c r="C218" s="86"/>
      <c r="D218" s="84"/>
      <c r="E218" s="86"/>
    </row>
    <row r="219" spans="1:5" x14ac:dyDescent="0.25">
      <c r="A219" s="84"/>
      <c r="B219" s="84"/>
      <c r="C219" s="86"/>
      <c r="D219" s="84"/>
      <c r="E219" s="86"/>
    </row>
    <row r="220" spans="1:5" x14ac:dyDescent="0.25">
      <c r="A220" s="84"/>
      <c r="B220" s="84"/>
      <c r="C220" s="86"/>
      <c r="D220" s="84"/>
      <c r="E220" s="86"/>
    </row>
    <row r="221" spans="1:5" x14ac:dyDescent="0.25">
      <c r="A221" s="84"/>
      <c r="B221" s="84"/>
      <c r="C221" s="86"/>
      <c r="D221" s="84"/>
      <c r="E221" s="86"/>
    </row>
    <row r="222" spans="1:5" x14ac:dyDescent="0.25">
      <c r="A222" s="84"/>
      <c r="B222" s="84"/>
      <c r="C222" s="86"/>
      <c r="D222" s="84"/>
      <c r="E222" s="86"/>
    </row>
    <row r="223" spans="1:5" x14ac:dyDescent="0.25">
      <c r="A223" s="84"/>
      <c r="B223" s="84"/>
      <c r="C223" s="86"/>
      <c r="D223" s="84"/>
      <c r="E223" s="86"/>
    </row>
    <row r="224" spans="1:5" x14ac:dyDescent="0.25">
      <c r="A224" s="84"/>
      <c r="B224" s="84"/>
      <c r="C224" s="86"/>
      <c r="D224" s="84"/>
      <c r="E224" s="86"/>
    </row>
    <row r="225" spans="1:5" x14ac:dyDescent="0.25">
      <c r="A225" s="84"/>
      <c r="B225" s="84"/>
      <c r="C225" s="86"/>
      <c r="D225" s="84"/>
      <c r="E225" s="86"/>
    </row>
    <row r="226" spans="1:5" x14ac:dyDescent="0.25">
      <c r="A226" s="84"/>
      <c r="B226" s="84"/>
      <c r="C226" s="86"/>
      <c r="D226" s="84"/>
      <c r="E226" s="86"/>
    </row>
    <row r="227" spans="1:5" x14ac:dyDescent="0.25">
      <c r="A227" s="84"/>
      <c r="B227" s="84"/>
      <c r="C227" s="86"/>
      <c r="D227" s="84"/>
      <c r="E227" s="86"/>
    </row>
    <row r="228" spans="1:5" x14ac:dyDescent="0.25">
      <c r="A228" s="84"/>
      <c r="B228" s="84"/>
      <c r="C228" s="86"/>
      <c r="D228" s="84"/>
      <c r="E228" s="86"/>
    </row>
    <row r="229" spans="1:5" x14ac:dyDescent="0.25">
      <c r="A229" s="84"/>
      <c r="B229" s="84"/>
      <c r="C229" s="86"/>
      <c r="D229" s="84"/>
      <c r="E229" s="86"/>
    </row>
    <row r="230" spans="1:5" x14ac:dyDescent="0.25">
      <c r="A230" s="84"/>
      <c r="B230" s="84"/>
      <c r="C230" s="86"/>
      <c r="D230" s="84"/>
      <c r="E230" s="86"/>
    </row>
    <row r="231" spans="1:5" x14ac:dyDescent="0.25">
      <c r="A231" s="84"/>
      <c r="B231" s="84"/>
      <c r="C231" s="86"/>
      <c r="D231" s="84"/>
      <c r="E231" s="86"/>
    </row>
    <row r="232" spans="1:5" x14ac:dyDescent="0.25">
      <c r="A232" s="84"/>
      <c r="B232" s="84"/>
      <c r="C232" s="86"/>
      <c r="D232" s="84"/>
      <c r="E232" s="86"/>
    </row>
    <row r="233" spans="1:5" x14ac:dyDescent="0.25">
      <c r="A233" s="84"/>
      <c r="B233" s="84"/>
      <c r="C233" s="86"/>
      <c r="D233" s="84"/>
      <c r="E233" s="86"/>
    </row>
    <row r="234" spans="1:5" x14ac:dyDescent="0.25">
      <c r="A234" s="84"/>
      <c r="B234" s="84"/>
      <c r="C234" s="86"/>
      <c r="D234" s="84"/>
      <c r="E234" s="86"/>
    </row>
    <row r="235" spans="1:5" x14ac:dyDescent="0.25">
      <c r="A235" s="84"/>
      <c r="B235" s="84"/>
      <c r="C235" s="86"/>
      <c r="D235" s="84"/>
      <c r="E235" s="86"/>
    </row>
    <row r="236" spans="1:5" x14ac:dyDescent="0.25">
      <c r="A236" s="84"/>
      <c r="B236" s="84"/>
      <c r="C236" s="86"/>
      <c r="D236" s="84"/>
      <c r="E236" s="86"/>
    </row>
    <row r="237" spans="1:5" x14ac:dyDescent="0.25">
      <c r="A237" s="84"/>
      <c r="B237" s="84"/>
      <c r="C237" s="86"/>
      <c r="D237" s="84"/>
      <c r="E237" s="86"/>
    </row>
    <row r="238" spans="1:5" x14ac:dyDescent="0.25">
      <c r="A238" s="84"/>
      <c r="B238" s="84"/>
      <c r="C238" s="86"/>
      <c r="D238" s="84"/>
      <c r="E238" s="86"/>
    </row>
    <row r="239" spans="1:5" x14ac:dyDescent="0.25">
      <c r="A239" s="84"/>
      <c r="B239" s="84"/>
      <c r="C239" s="86"/>
      <c r="D239" s="84"/>
      <c r="E239" s="86"/>
    </row>
    <row r="240" spans="1:5" x14ac:dyDescent="0.25">
      <c r="A240" s="84"/>
      <c r="B240" s="84"/>
      <c r="C240" s="86"/>
      <c r="D240" s="84"/>
      <c r="E240" s="86"/>
    </row>
    <row r="241" spans="1:5" x14ac:dyDescent="0.25">
      <c r="A241" s="84"/>
      <c r="B241" s="84"/>
      <c r="C241" s="86"/>
      <c r="D241" s="84"/>
      <c r="E241" s="86"/>
    </row>
    <row r="242" spans="1:5" x14ac:dyDescent="0.25">
      <c r="A242" s="84"/>
      <c r="B242" s="84"/>
      <c r="C242" s="86"/>
      <c r="D242" s="84"/>
      <c r="E242" s="86"/>
    </row>
    <row r="243" spans="1:5" x14ac:dyDescent="0.25">
      <c r="A243" s="84"/>
      <c r="B243" s="84"/>
      <c r="C243" s="86"/>
      <c r="D243" s="84"/>
      <c r="E243" s="86"/>
    </row>
    <row r="244" spans="1:5" x14ac:dyDescent="0.25">
      <c r="A244" s="84"/>
      <c r="B244" s="84"/>
      <c r="C244" s="86"/>
      <c r="D244" s="84"/>
      <c r="E244" s="86"/>
    </row>
    <row r="245" spans="1:5" x14ac:dyDescent="0.25">
      <c r="A245" s="84"/>
      <c r="B245" s="84"/>
      <c r="C245" s="86"/>
      <c r="D245" s="84"/>
      <c r="E245" s="86"/>
    </row>
    <row r="246" spans="1:5" x14ac:dyDescent="0.25">
      <c r="A246" s="84"/>
      <c r="B246" s="84"/>
      <c r="C246" s="86"/>
      <c r="D246" s="84"/>
      <c r="E246" s="86"/>
    </row>
    <row r="247" spans="1:5" x14ac:dyDescent="0.25">
      <c r="A247" s="84"/>
      <c r="B247" s="84"/>
      <c r="C247" s="86"/>
      <c r="D247" s="84"/>
      <c r="E247" s="86"/>
    </row>
    <row r="248" spans="1:5" x14ac:dyDescent="0.25">
      <c r="A248" s="84"/>
      <c r="B248" s="84"/>
      <c r="C248" s="86"/>
      <c r="D248" s="84"/>
      <c r="E248" s="86"/>
    </row>
    <row r="249" spans="1:5" x14ac:dyDescent="0.25">
      <c r="A249" s="84"/>
      <c r="B249" s="84"/>
      <c r="C249" s="86"/>
      <c r="D249" s="84"/>
      <c r="E249" s="86"/>
    </row>
    <row r="250" spans="1:5" x14ac:dyDescent="0.25">
      <c r="A250" s="84"/>
      <c r="B250" s="84"/>
      <c r="C250" s="86"/>
      <c r="D250" s="84"/>
      <c r="E250" s="86"/>
    </row>
    <row r="251" spans="1:5" x14ac:dyDescent="0.25">
      <c r="A251" s="84"/>
      <c r="B251" s="84"/>
      <c r="C251" s="86"/>
      <c r="D251" s="84"/>
      <c r="E251" s="86"/>
    </row>
    <row r="252" spans="1:5" x14ac:dyDescent="0.25">
      <c r="A252" s="84"/>
      <c r="B252" s="84"/>
      <c r="C252" s="86"/>
      <c r="D252" s="84"/>
      <c r="E252" s="86"/>
    </row>
    <row r="253" spans="1:5" x14ac:dyDescent="0.25">
      <c r="A253" s="84"/>
      <c r="B253" s="84"/>
      <c r="C253" s="86"/>
      <c r="D253" s="84"/>
      <c r="E253" s="86"/>
    </row>
    <row r="254" spans="1:5" x14ac:dyDescent="0.25">
      <c r="A254" s="84"/>
      <c r="B254" s="84"/>
      <c r="C254" s="86"/>
      <c r="D254" s="84"/>
      <c r="E254" s="86"/>
    </row>
    <row r="255" spans="1:5" x14ac:dyDescent="0.25">
      <c r="A255" s="84"/>
      <c r="B255" s="84"/>
      <c r="C255" s="86"/>
      <c r="D255" s="84"/>
      <c r="E255" s="86"/>
    </row>
    <row r="256" spans="1:5" x14ac:dyDescent="0.25">
      <c r="A256" s="84"/>
      <c r="B256" s="84"/>
      <c r="C256" s="86"/>
      <c r="D256" s="84"/>
      <c r="E256" s="86"/>
    </row>
    <row r="257" spans="1:5" x14ac:dyDescent="0.25">
      <c r="A257" s="84"/>
      <c r="B257" s="84"/>
      <c r="C257" s="86"/>
      <c r="D257" s="84"/>
      <c r="E257" s="86"/>
    </row>
    <row r="258" spans="1:5" x14ac:dyDescent="0.25">
      <c r="A258" s="84"/>
      <c r="B258" s="84"/>
      <c r="C258" s="86"/>
      <c r="D258" s="84"/>
      <c r="E258" s="86"/>
    </row>
    <row r="259" spans="1:5" x14ac:dyDescent="0.25">
      <c r="A259" s="84"/>
      <c r="B259" s="84"/>
      <c r="C259" s="86"/>
      <c r="D259" s="84"/>
      <c r="E259" s="86"/>
    </row>
    <row r="260" spans="1:5" x14ac:dyDescent="0.25">
      <c r="A260" s="84"/>
      <c r="B260" s="84"/>
      <c r="C260" s="86"/>
      <c r="D260" s="84"/>
      <c r="E260" s="86"/>
    </row>
    <row r="261" spans="1:5" x14ac:dyDescent="0.25">
      <c r="A261" s="84"/>
      <c r="B261" s="84"/>
      <c r="C261" s="86"/>
      <c r="D261" s="84"/>
      <c r="E261" s="86"/>
    </row>
    <row r="262" spans="1:5" x14ac:dyDescent="0.25">
      <c r="A262" s="84"/>
      <c r="B262" s="84"/>
      <c r="C262" s="86"/>
      <c r="D262" s="84"/>
      <c r="E262" s="86"/>
    </row>
    <row r="263" spans="1:5" x14ac:dyDescent="0.25">
      <c r="A263" s="84"/>
      <c r="B263" s="84"/>
      <c r="C263" s="86"/>
      <c r="D263" s="84"/>
      <c r="E263" s="86"/>
    </row>
    <row r="264" spans="1:5" x14ac:dyDescent="0.25">
      <c r="A264" s="84"/>
      <c r="B264" s="84"/>
      <c r="C264" s="86"/>
      <c r="D264" s="84"/>
      <c r="E264" s="86"/>
    </row>
    <row r="265" spans="1:5" x14ac:dyDescent="0.25">
      <c r="A265" s="84"/>
      <c r="B265" s="84"/>
      <c r="C265" s="86"/>
      <c r="D265" s="84"/>
      <c r="E265" s="86"/>
    </row>
    <row r="266" spans="1:5" x14ac:dyDescent="0.25">
      <c r="A266" s="84"/>
      <c r="B266" s="84"/>
      <c r="C266" s="86"/>
      <c r="D266" s="84"/>
      <c r="E266" s="86"/>
    </row>
    <row r="267" spans="1:5" x14ac:dyDescent="0.25">
      <c r="A267" s="84"/>
      <c r="B267" s="84"/>
      <c r="C267" s="86"/>
      <c r="D267" s="84"/>
      <c r="E267" s="86"/>
    </row>
    <row r="268" spans="1:5" x14ac:dyDescent="0.25">
      <c r="A268" s="84"/>
      <c r="B268" s="84"/>
      <c r="C268" s="86"/>
      <c r="D268" s="84"/>
      <c r="E268" s="86"/>
    </row>
    <row r="269" spans="1:5" x14ac:dyDescent="0.25">
      <c r="A269" s="84"/>
      <c r="B269" s="84"/>
      <c r="C269" s="86"/>
      <c r="D269" s="84"/>
      <c r="E269" s="86"/>
    </row>
    <row r="270" spans="1:5" x14ac:dyDescent="0.25">
      <c r="A270" s="84"/>
      <c r="B270" s="84"/>
      <c r="C270" s="86"/>
      <c r="D270" s="84"/>
      <c r="E270" s="86"/>
    </row>
    <row r="271" spans="1:5" x14ac:dyDescent="0.25">
      <c r="A271" s="84"/>
      <c r="B271" s="84"/>
      <c r="C271" s="86"/>
      <c r="D271" s="84"/>
      <c r="E271" s="86"/>
    </row>
    <row r="272" spans="1:5" x14ac:dyDescent="0.25">
      <c r="A272" s="84"/>
      <c r="B272" s="84"/>
      <c r="C272" s="86"/>
      <c r="D272" s="84"/>
      <c r="E272" s="86"/>
    </row>
    <row r="273" spans="1:5" x14ac:dyDescent="0.25">
      <c r="A273" s="84"/>
      <c r="B273" s="84"/>
      <c r="C273" s="86"/>
      <c r="D273" s="84"/>
      <c r="E273" s="86"/>
    </row>
    <row r="274" spans="1:5" x14ac:dyDescent="0.25">
      <c r="A274" s="84"/>
      <c r="B274" s="84"/>
      <c r="C274" s="86"/>
      <c r="D274" s="84"/>
      <c r="E274" s="86"/>
    </row>
    <row r="275" spans="1:5" x14ac:dyDescent="0.25">
      <c r="A275" s="84"/>
      <c r="B275" s="84"/>
      <c r="C275" s="86"/>
      <c r="D275" s="84"/>
      <c r="E275" s="86"/>
    </row>
    <row r="276" spans="1:5" x14ac:dyDescent="0.25">
      <c r="A276" s="84"/>
      <c r="B276" s="84"/>
      <c r="C276" s="86"/>
      <c r="D276" s="84"/>
      <c r="E276" s="86"/>
    </row>
    <row r="277" spans="1:5" x14ac:dyDescent="0.25">
      <c r="A277" s="84"/>
      <c r="B277" s="84"/>
      <c r="C277" s="86"/>
      <c r="D277" s="84"/>
      <c r="E277" s="86"/>
    </row>
    <row r="278" spans="1:5" x14ac:dyDescent="0.25">
      <c r="A278" s="84"/>
      <c r="B278" s="84"/>
      <c r="C278" s="86"/>
      <c r="D278" s="84"/>
      <c r="E278" s="86"/>
    </row>
    <row r="279" spans="1:5" x14ac:dyDescent="0.25">
      <c r="A279" s="84"/>
      <c r="B279" s="84"/>
      <c r="C279" s="86"/>
      <c r="D279" s="84"/>
      <c r="E279" s="86"/>
    </row>
    <row r="280" spans="1:5" x14ac:dyDescent="0.25">
      <c r="A280" s="84"/>
      <c r="B280" s="84"/>
      <c r="C280" s="86"/>
      <c r="D280" s="84"/>
      <c r="E280" s="86"/>
    </row>
    <row r="281" spans="1:5" x14ac:dyDescent="0.25">
      <c r="A281" s="84"/>
      <c r="B281" s="84"/>
      <c r="C281" s="86"/>
      <c r="D281" s="84"/>
      <c r="E281" s="86"/>
    </row>
    <row r="282" spans="1:5" x14ac:dyDescent="0.25">
      <c r="A282" s="84"/>
      <c r="B282" s="84"/>
      <c r="C282" s="86"/>
      <c r="D282" s="84"/>
      <c r="E282" s="86"/>
    </row>
    <row r="283" spans="1:5" x14ac:dyDescent="0.25">
      <c r="A283" s="84"/>
      <c r="B283" s="84"/>
      <c r="C283" s="86"/>
      <c r="D283" s="84"/>
      <c r="E283" s="86"/>
    </row>
    <row r="284" spans="1:5" x14ac:dyDescent="0.25">
      <c r="A284" s="84"/>
      <c r="B284" s="84"/>
      <c r="C284" s="86"/>
      <c r="D284" s="84"/>
      <c r="E284" s="86"/>
    </row>
  </sheetData>
  <pageMargins left="0.70866141732283472" right="0.70866141732283472" top="0.74803149606299213" bottom="0.74803149606299213" header="0.31496062992125984" footer="0.31496062992125984"/>
  <pageSetup paperSize="9" scale="20" firstPageNumber="0" orientation="landscape" r:id="rId1"/>
  <headerFooter>
    <oddHeader>&amp;CMethodological changes to HES - Data Tables v3.0</oddHeader>
    <oddFooter>&amp;LCopyright © 2020 NHS Digital&amp;RPage &amp;P of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24</vt:i4>
      </vt:variant>
      <vt:variant>
        <vt:lpstr>Named Ranges</vt:lpstr>
      </vt:variant>
      <vt:variant>
        <vt:i4>2</vt:i4>
      </vt:variant>
    </vt:vector>
  </HeadingPairs>
  <TitlesOfParts>
    <vt:vector size="26" baseType="lpstr">
      <vt:lpstr>Title sheet</vt:lpstr>
      <vt:lpstr>Version Control</vt:lpstr>
      <vt:lpstr>Table 1a</vt:lpstr>
      <vt:lpstr>Table 1b</vt:lpstr>
      <vt:lpstr>Table 2a</vt:lpstr>
      <vt:lpstr>Table 2b</vt:lpstr>
      <vt:lpstr>Table 3a</vt:lpstr>
      <vt:lpstr>Table 3b</vt:lpstr>
      <vt:lpstr>Table 3c</vt:lpstr>
      <vt:lpstr>Table 3d</vt:lpstr>
      <vt:lpstr>Table 3e</vt:lpstr>
      <vt:lpstr>Table 4a</vt:lpstr>
      <vt:lpstr>Table 4b</vt:lpstr>
      <vt:lpstr>Table 5a</vt:lpstr>
      <vt:lpstr>Table 5b</vt:lpstr>
      <vt:lpstr>Table 5c</vt:lpstr>
      <vt:lpstr>Table 5d</vt:lpstr>
      <vt:lpstr>Table 5e</vt:lpstr>
      <vt:lpstr>Table 6a</vt:lpstr>
      <vt:lpstr>Table 6b</vt:lpstr>
      <vt:lpstr>Table 7</vt:lpstr>
      <vt:lpstr>Table 8</vt:lpstr>
      <vt:lpstr>Table 9</vt:lpstr>
      <vt:lpstr>Charts</vt:lpstr>
      <vt:lpstr>'Title sheet'!Print_Area</vt:lpstr>
      <vt:lpstr>'Version Control'!Print_Area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Rozanne Addams</cp:lastModifiedBy>
  <cp:lastPrinted>2022-08-05T08:55:18Z</cp:lastPrinted>
  <dcterms:created xsi:type="dcterms:W3CDTF">2020-10-06T10:14:36Z</dcterms:created>
  <dcterms:modified xsi:type="dcterms:W3CDTF">2022-08-05T08:58:13Z</dcterms:modified>
</cp:coreProperties>
</file>